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4400" windowHeight="12120" tabRatio="845" activeTab="5"/>
  </bookViews>
  <sheets>
    <sheet name="ОУИ тит.лист" sheetId="1" r:id="rId1"/>
    <sheet name="ОУИ 1.пни" sheetId="2" r:id="rId2"/>
    <sheet name="ОУИ 2.нмо" sheetId="3" r:id="rId3"/>
    <sheet name="ОУИ 3.озм" sheetId="4" r:id="rId4"/>
    <sheet name="ОУИ 4.олимпиады" sheetId="5" r:id="rId5"/>
    <sheet name="ОУИ Часть 3" sheetId="6" r:id="rId6"/>
    <sheet name="ОУИ таблица 1 к ГЗ" sheetId="7" r:id="rId7"/>
    <sheet name="Уведомление " sheetId="8" state="hidden" r:id="rId8"/>
  </sheets>
  <externalReferences>
    <externalReference r:id="rId11"/>
  </externalReferences>
  <definedNames>
    <definedName name="_xlnm._FilterDatabase" localSheetId="3" hidden="1">'ОУИ 3.озм'!$A$20:$R$20</definedName>
    <definedName name="_xlnm._FilterDatabase" localSheetId="4" hidden="1">'ОУИ 4.олимпиады'!$A$20:$R$20</definedName>
    <definedName name="XDO_?ACTDOMCODE?">#REF!</definedName>
    <definedName name="XDO_?CSMCTGY_NAME?">#REF!</definedName>
    <definedName name="XDO_?inst_Fullname?">#REF!</definedName>
    <definedName name="XDO_?INST_NAME?">#REF!</definedName>
    <definedName name="XDO_?NAME_1?">#REF!</definedName>
    <definedName name="XDO_?NAME_2?">#REF!</definedName>
    <definedName name="XDO_?NAME_CODE?">#REF!</definedName>
    <definedName name="XDO_?NAME_NAME?">#REF!</definedName>
    <definedName name="XDO_?NPA_DESCRIPTIONS?">#REF!</definedName>
    <definedName name="XDO_?QI_NAME?">#REF!</definedName>
    <definedName name="XDO_?RCA_CODE?">#REF!</definedName>
    <definedName name="XDO_?REGRNUMBER?">#REF!</definedName>
    <definedName name="XDO_?SC_NAME_1?">#REF!</definedName>
    <definedName name="XDO_?SC_NAME_2?">#REF!</definedName>
    <definedName name="XDO_?SC_NAME_3?">#REF!</definedName>
    <definedName name="XDO_?Service_Belong210FL?">#REF!</definedName>
    <definedName name="XDO_?Service_NcsrlyBelong210FL?">#REF!</definedName>
    <definedName name="XDO_?SVCKIND?">#REF!</definedName>
    <definedName name="XDO_?SVCPAID?">#REF!</definedName>
    <definedName name="XDO_?VOLIND_NAME?">#REF!</definedName>
    <definedName name="XDO_?XDOFIELD1?">#REF!</definedName>
    <definedName name="XDO_?XDOFIELD2?">#REF!</definedName>
    <definedName name="XDO_?XDOFIELD3?">#REF!</definedName>
    <definedName name="XDO_GROUP_?HEADER?">#REF!</definedName>
    <definedName name="XDO_GROUP_?SERVICE_LIST?">#REF!</definedName>
    <definedName name="_xlnm.Print_Area" localSheetId="1">'ОУИ 1.пни'!$A$1:$R$26</definedName>
    <definedName name="_xlnm.Print_Area" localSheetId="2">'ОУИ 2.нмо'!$A$1:$R$32</definedName>
    <definedName name="_xlnm.Print_Area" localSheetId="3">'ОУИ 3.озм'!$A$1:$R$40</definedName>
    <definedName name="_xlnm.Print_Area" localSheetId="4">'ОУИ 4.олимпиады'!$A$1:$R$24</definedName>
    <definedName name="_xlnm.Print_Area" localSheetId="6">'ОУИ таблица 1 к ГЗ'!$A$1:$Q$74</definedName>
    <definedName name="_xlnm.Print_Area" localSheetId="0">'ОУИ тит.лист'!$A$1:$J$25</definedName>
    <definedName name="_xlnm.Print_Area" localSheetId="5">'ОУИ Часть 3'!$A$1:$N$66</definedName>
    <definedName name="_xlnm.Print_Area" localSheetId="7">'Уведомление '!$A$1:$AC$56</definedName>
  </definedNames>
  <calcPr fullCalcOnLoad="1"/>
</workbook>
</file>

<file path=xl/comments4.xml><?xml version="1.0" encoding="utf-8"?>
<comments xmlns="http://schemas.openxmlformats.org/spreadsheetml/2006/main">
  <authors>
    <author>Новотеева Асея Капаровна</author>
  </authors>
  <commentList>
    <comment ref="T29" authorId="0">
      <text>
        <r>
          <rPr>
            <b/>
            <sz val="9"/>
            <rFont val="Tahoma"/>
            <family val="2"/>
          </rPr>
          <t>Новотеева Асея Капаровна:</t>
        </r>
        <r>
          <rPr>
            <sz val="9"/>
            <rFont val="Tahoma"/>
            <family val="2"/>
          </rPr>
          <t xml:space="preserve">
Было ЦСР 3010200590</t>
        </r>
      </text>
    </comment>
  </commentList>
</comments>
</file>

<file path=xl/sharedStrings.xml><?xml version="1.0" encoding="utf-8"?>
<sst xmlns="http://schemas.openxmlformats.org/spreadsheetml/2006/main" count="1070" uniqueCount="319">
  <si>
    <t>1. Наименование работы</t>
  </si>
  <si>
    <t>2. Категории потребителей работы</t>
  </si>
  <si>
    <t>3.  Показатели,  характеризующие  объем  и  (или)  качество работы:</t>
  </si>
  <si>
    <t>3.1. Показатели, характеризующие качество работы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</si>
  <si>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</si>
  <si>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</si>
  <si>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>Показатель качества работы</t>
  </si>
  <si>
    <t>Значения показателей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</si>
  <si>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</si>
  <si>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</si>
  <si>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</t>
  </si>
  <si>
    <t>Значение содержания  работы 1</t>
  </si>
  <si>
    <t>Значение содержания  работы 2</t>
  </si>
  <si>
    <t>Значение содержания  работы 3</t>
  </si>
  <si>
    <t>Значение условия (формы) оказания работы 1</t>
  </si>
  <si>
    <t>Значение условия (формы) оказания работы 2</t>
  </si>
  <si>
    <t>Описание работы</t>
  </si>
  <si>
    <t xml:space="preserve">единица </t>
  </si>
  <si>
    <t>нет</t>
  </si>
  <si>
    <t>Директор Департамента образования</t>
  </si>
  <si>
    <t>Наименование государственного учреждения</t>
  </si>
  <si>
    <t>Виды деятельности государственного учреждения</t>
  </si>
  <si>
    <t>Раздел</t>
  </si>
  <si>
    <t>1. Наименование государственной услуги</t>
  </si>
  <si>
    <t xml:space="preserve">2. Категории потребителей государственной услуги 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</si>
  <si>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</si>
  <si>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</si>
  <si>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</si>
  <si>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</si>
  <si>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наименование показателя</t>
  </si>
  <si>
    <t>единица измерения по ОКЕИ</t>
  </si>
  <si>
    <t>(наименование показателя)</t>
  </si>
  <si>
    <t>код</t>
  </si>
  <si>
    <t>Показатель объема государственной услуги</t>
  </si>
  <si>
    <t>Среднегодовой размер платы (цена, тариф)</t>
  </si>
  <si>
    <t>наименование</t>
  </si>
  <si>
    <t>-</t>
  </si>
  <si>
    <t>Часть 1. Сведения об оказываемых государственных услугах</t>
  </si>
  <si>
    <t>2.  Иная  информация,  необходимая для выполнения (контроля за выполнением) государственного задания</t>
  </si>
  <si>
    <t>3. Порядок контроля выполнения государственного задания</t>
  </si>
  <si>
    <t>Формы контроля</t>
  </si>
  <si>
    <t>Периодичность</t>
  </si>
  <si>
    <t>Исполнительные органы государственной власти, осуществляющие контроль выполнения государственного задания</t>
  </si>
  <si>
    <t>4. Требования к отчетности о выполнении государственного задания:</t>
  </si>
  <si>
    <t>4.1.  Периодичность  представления  отчетов  о 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</si>
  <si>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</si>
  <si>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</si>
  <si>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t>5. Иные показатели, связанные с выполнением государственного задания</t>
  </si>
  <si>
    <t>Наименование показателя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</si>
  <si>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</si>
  <si>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 фактическом  достижении  показателей,  характеризующих качество государственной услуги:</t>
  </si>
  <si>
    <t>утверждено в государственном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</si>
  <si>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</si>
  <si>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</si>
  <si>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</si>
  <si>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</si>
  <si>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3.2.  Сведения  о фактическом достижении показателей, характеризующих объем государственной услуги:</t>
  </si>
  <si>
    <t xml:space="preserve">Руководитель (уполномоченное лицо, должность)   ______________________         ____________    _____________________ </t>
  </si>
  <si>
    <t xml:space="preserve">   (должность)  </t>
  </si>
  <si>
    <t xml:space="preserve">                                                                                                                                                         </t>
  </si>
  <si>
    <t xml:space="preserve"> (расшифровка подписи)</t>
  </si>
  <si>
    <t xml:space="preserve">(подпись)  </t>
  </si>
  <si>
    <t>Таблица 1 к государственному заданию</t>
  </si>
  <si>
    <t>УТВЕРЖДАЮ</t>
  </si>
  <si>
    <t>Итого</t>
  </si>
  <si>
    <t>Бюджетное учреждение Ханты-Мансийского автономного округа – Югры «Обско-угорский институт прикладных исследований и разработок»</t>
  </si>
  <si>
    <t>Научно-методическое обеспечение</t>
  </si>
  <si>
    <t xml:space="preserve">                        </t>
  </si>
  <si>
    <t xml:space="preserve">          </t>
  </si>
  <si>
    <t xml:space="preserve">72.20 </t>
  </si>
  <si>
    <t>82.30</t>
  </si>
  <si>
    <t>74.30</t>
  </si>
  <si>
    <t xml:space="preserve">  Государственное задание на оказание государственных услуг (выполнение работ) </t>
  </si>
  <si>
    <t>Приложение</t>
  </si>
  <si>
    <t>к приказу Департамента образования и</t>
  </si>
  <si>
    <t>автономного округа – Югры</t>
  </si>
  <si>
    <t>«____» ______________201___год</t>
  </si>
  <si>
    <t xml:space="preserve">и молодежной политики Ханты-Мансийского автономного округа – Югры </t>
  </si>
  <si>
    <t>Часть 1. Сведения о выполняемых работах</t>
  </si>
  <si>
    <t>И.о. директора Департамента образования</t>
  </si>
  <si>
    <t>Проведение прикладных научных исследований</t>
  </si>
  <si>
    <t>количество научно-исследовательских работ</t>
  </si>
  <si>
    <t>Организация проведения общественно-значимых мероприятий в сфере образования, науки и молодежной политики</t>
  </si>
  <si>
    <t>Код по ОКВЭД</t>
  </si>
  <si>
    <t>Научные исследования и разработки в области общественных и гуманитарных наук</t>
  </si>
  <si>
    <t>Деятельность по организации конференций и выставок</t>
  </si>
  <si>
    <t>Деятельность по письменному и устному переводу</t>
  </si>
  <si>
    <t>Коды</t>
  </si>
  <si>
    <t>Код по сводному реестру</t>
  </si>
  <si>
    <t>Форма по ОКУД</t>
  </si>
  <si>
    <t>Часть 3. Прочие сведения о государственном задании</t>
  </si>
  <si>
    <t>1. Основания для досрочного прекращения выполнения государственного задания</t>
  </si>
  <si>
    <t>по мере поступления отчетности</t>
  </si>
  <si>
    <t>Направление запросов о предоставлении информации о выполнении мероприятий в рамках государственного задания</t>
  </si>
  <si>
    <t>по мере необходимости</t>
  </si>
  <si>
    <t>Анализ поступающих жалоб заявителей, опросы заявителей по качеству предоставления государственных услуг</t>
  </si>
  <si>
    <t>Проведение проверок по выполнению государственного задания</t>
  </si>
  <si>
    <t xml:space="preserve">4.2.1 Сроки представления  предварительного  отчета  о  выполнении государственного задания
</t>
  </si>
  <si>
    <t>Дата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</si>
  <si>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</si>
  <si>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>Часть 2. Сведения о выполняемых работах</t>
  </si>
  <si>
    <t>Показатель, характеризующий содержание государственной работы</t>
  </si>
  <si>
    <t>Показатель качества государственной работы</t>
  </si>
  <si>
    <t>3.2.  Сведения  о фактическом достижении показателей, характеризующих объем работы:</t>
  </si>
  <si>
    <t xml:space="preserve">Показатель, характеризующий условия (формы) выполнения работы </t>
  </si>
  <si>
    <t>Показатель объема государственной работы</t>
  </si>
  <si>
    <t>04532</t>
  </si>
  <si>
    <t>0506001</t>
  </si>
  <si>
    <t>об объеме бюджетных ассигнований на финансовое обеспечение выполнения государственного задания на оказание государственных услуг (выполнение работ)</t>
  </si>
  <si>
    <t>(наименование государственного автономного (бюджетного) учреждения Ханты-Мансийского автономного округа – Югры)</t>
  </si>
  <si>
    <t>Наименование государственной услуги (работы)</t>
  </si>
  <si>
    <t>Наименование показателя/единица измерения объема государственных услуг (работ)</t>
  </si>
  <si>
    <t>нормативные затраты на оказание единицы государственной услуги (работы)</t>
  </si>
  <si>
    <t>объем государственных услуг (работ) в натуральном выражении</t>
  </si>
  <si>
    <t>объем бюджетных ассигнований на оказание  государственной услуги (выполнение работы)</t>
  </si>
  <si>
    <t>(расшифровка подписи)</t>
  </si>
  <si>
    <t>бюджетному учреждению Ханты-Мансийского автономного округа – Югры «Обско-угорский институт прикладных исследований и разработок»</t>
  </si>
  <si>
    <t xml:space="preserve">Организация проведения общественно-значимых мероприятий в сфере образования, науки и молодежной политики </t>
  </si>
  <si>
    <t>«______» ________________20___ год  № __________</t>
  </si>
  <si>
    <t>Количество мероприятий</t>
  </si>
  <si>
    <t>Научное (в том числе научно-правовое обеспечение, экспертиза проектов нормативных правовых актов, подготовка аналитических материалов, заключений, справок), организационно-техническое и учебно-методическое обеспечение</t>
  </si>
  <si>
    <t>____________А.А. Дренин</t>
  </si>
  <si>
    <t>Код по общероссийскому базовому перечню услуг или региональному перечню государственных (муниципальных) услуг и работ</t>
  </si>
  <si>
    <t>Показатель, характеризующий содержание работы
(по справочникам)</t>
  </si>
  <si>
    <t>Показатель, характеризующий условия (формы) выполнения работы (по справочникам)</t>
  </si>
  <si>
    <t>Допустимые (возможные) отклонения от установленных показателей качества работы</t>
  </si>
  <si>
    <t>в процентах</t>
  </si>
  <si>
    <t>в абсолютных показателях</t>
  </si>
  <si>
    <t>Размер 
платы (цена, тариф)</t>
  </si>
  <si>
    <t>Допустимые (возможные) отклонения от установленных показателей объема работы</t>
  </si>
  <si>
    <t>17</t>
  </si>
  <si>
    <t>18</t>
  </si>
  <si>
    <t>Анализ отчета за квартал, предварительного, годового,  о выполнении государственного задания</t>
  </si>
  <si>
    <t xml:space="preserve">                                                                  УТВЕРЖДАЮ</t>
  </si>
  <si>
    <t>Руководитель (уполномоченное лицо, должность)</t>
  </si>
  <si>
    <t>_________________________________________________</t>
  </si>
  <si>
    <t>(наименование исполнительного органа государственной власти автономного округа, являющегося главным распорядителем средств бюджета автономного округа, в ведении которого находится казенное учреждение автономного округа, исполнительного органа государственной власти автономного округа, осуществляющего функции и полномочия учредителя бюджетного или автономного учреждения автономного округа)</t>
  </si>
  <si>
    <t>___________</t>
  </si>
  <si>
    <t>________________________</t>
  </si>
  <si>
    <t>(подпись)</t>
  </si>
  <si>
    <t>"_____"_____________________20__г.</t>
  </si>
  <si>
    <t>0506501</t>
  </si>
  <si>
    <t>(из ведомственного перечня государственных услуг)</t>
  </si>
  <si>
    <t>Вид деятельности государственного учреждения</t>
  </si>
  <si>
    <t>По ОКВЭД</t>
  </si>
  <si>
    <t>(указывается вид деятельности государственного учреждения из общероссийского базового перечня или регионального перечня государственных (муниципальных) услуг и работ)</t>
  </si>
  <si>
    <t xml:space="preserve">Периодичность  </t>
  </si>
  <si>
    <t>утверждено в государственном задании на отчетную дату</t>
  </si>
  <si>
    <t>3. Сведения о фактическом достижении показателей, характеризующих объем и (или) качествоработы:</t>
  </si>
  <si>
    <t>Показатель, характеризующий содержание  работы</t>
  </si>
  <si>
    <t>описание работы</t>
  </si>
  <si>
    <t>прекращение действия лицензии, решение судебных органов, решение учредителя, иные предусмотренные нормативными правовыми актами случаи, повлекшие невозможность оказания государственной услуги, работы в текущем финансовом году</t>
  </si>
  <si>
    <t>Организация проведения мероприятий</t>
  </si>
  <si>
    <t>Количество публикаций в журналах, индексируемых в российских и международных информационно-аналитических системах научного цитирования (Российский индекс научного цитирования, Google Scholar, European Reference Index for the Humanities и др.)</t>
  </si>
  <si>
    <t>в интересах общества
органы государственной власти</t>
  </si>
  <si>
    <t>Подготовка к публикации номеров научно-теоретического и методического журнала «Вестник угроведения»</t>
  </si>
  <si>
    <t>______________________С.А. Возняк</t>
  </si>
  <si>
    <t xml:space="preserve">Дата начала действия
</t>
  </si>
  <si>
    <t xml:space="preserve">Дата окончания действия
</t>
  </si>
  <si>
    <t>Код по региональному перечню государственных (муниципальных) услуг и работ</t>
  </si>
  <si>
    <t>(из регионального перечня государственных (муниципальных) услуг и работ)</t>
  </si>
  <si>
    <t>в интересах общества, органы государственной власти, органы местного самоуправления, юридические лица, физические лица</t>
  </si>
  <si>
    <t>Уведомление №</t>
  </si>
  <si>
    <t>от</t>
  </si>
  <si>
    <t>за 20__ год</t>
  </si>
  <si>
    <t>х</t>
  </si>
  <si>
    <t>В интересах общества*</t>
  </si>
  <si>
    <t>720000.Р.86.1.05580150001</t>
  </si>
  <si>
    <t>0558</t>
  </si>
  <si>
    <t>0562</t>
  </si>
  <si>
    <t>Вспомогательная деятельность в области государственного (муниципального) управления</t>
  </si>
  <si>
    <t>720000.Р.86.1.05090002002</t>
  </si>
  <si>
    <t>0509</t>
  </si>
  <si>
    <t>00873 - Количество мероприятий (Единица);
00874 - Количество экспертных заключений (Единица);
01069 - Количество отчетов (Единица);
01174 - Количество разработанных аналитических материалов, заключений, справок (Единица);</t>
  </si>
  <si>
    <t>штука</t>
  </si>
  <si>
    <t>Участие в региональных мероприятиях</t>
  </si>
  <si>
    <t>0708</t>
  </si>
  <si>
    <t>0210300590</t>
  </si>
  <si>
    <t>0709</t>
  </si>
  <si>
    <t xml:space="preserve">объем бюджетных ассигнований на уплату налогов
</t>
  </si>
  <si>
    <t>объем доходов от оказания платной деятельности при выполнении государственного задания</t>
  </si>
  <si>
    <t>Приложение № 1 к Соглашению 
№ ____________ от __________ г.</t>
  </si>
  <si>
    <t>В пунктах 3.1 и 3.2 отчета в графе  "Допустимое (возможное) отклонение" указывается значение в абсолютных показателях</t>
  </si>
  <si>
    <t xml:space="preserve">Отчет о выполнении государственного задания № __ </t>
  </si>
  <si>
    <t xml:space="preserve">Разработка научно-методических материалов в сфере родных языков и культуры КМНС </t>
  </si>
  <si>
    <t xml:space="preserve">Конференции, семинары, акции: 
Организация и проведение лектория для воспитателей, педагогов дополнительного образования, учителей родных языков и литературы, традиционной культуры
</t>
  </si>
  <si>
    <t>Выступление на международных конференциях, форумах</t>
  </si>
  <si>
    <t>аналитический отчет по каждой услуге, работе, за подписью руководителя организации</t>
  </si>
  <si>
    <t xml:space="preserve">за 1 квартал, 1 полугодие, 9 месяцев, предварительный (ожидаемое исполнение за год), годовой (по форме в соответствии с таблицей 1 к государственному заданию)
</t>
  </si>
  <si>
    <t>Создание и пополнение электронных ресурсов: 
Диалектологический атлас обско-угорских и самодийских языков</t>
  </si>
  <si>
    <t>Создание и пополнение электронных ресурсов: 
Литературная карта Югры</t>
  </si>
  <si>
    <t>Создание и пополнение электронных ресурсов: 
База данных мониторинговых исследований</t>
  </si>
  <si>
    <t>Создание и пополнение электронных ресурсов: 
Электронная библиотека "В помощь учителю родного языка и литературы"</t>
  </si>
  <si>
    <t>3.1. Сведения о  фактическом  достижении  показателей,  характеризующих качество работы на 20__ год и плановый период 20__ и 20__ годов на __________20____г.:</t>
  </si>
  <si>
    <t>Перевод материалов с хантыйского, мансийского и ненецкого языков</t>
  </si>
  <si>
    <t>№ 
п/п</t>
  </si>
  <si>
    <t>Код бюджетной классификации</t>
  </si>
  <si>
    <t>Код по дополнительной классификации</t>
  </si>
  <si>
    <t>код главного распорядителя средств бюджета автономного округа</t>
  </si>
  <si>
    <t>раздела, подраздела</t>
  </si>
  <si>
    <t>целевой статьи</t>
  </si>
  <si>
    <t>вида расходов</t>
  </si>
  <si>
    <t>мероприятия</t>
  </si>
  <si>
    <t>типа средств</t>
  </si>
  <si>
    <t>Сумма (руб.)
на 2023 год</t>
  </si>
  <si>
    <t>611</t>
  </si>
  <si>
    <t>000000</t>
  </si>
  <si>
    <t>010000</t>
  </si>
  <si>
    <t>2</t>
  </si>
  <si>
    <t>3</t>
  </si>
  <si>
    <t>4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</si>
  <si>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</si>
  <si>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</si>
  <si>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</si>
  <si>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</si>
  <si>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</si>
  <si>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</si>
  <si>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</si>
  <si>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</si>
  <si>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</si>
  <si>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 xml:space="preserve">Разработка комплектов материалов для муниципального, регионального этапов олимпиады школьников ХМАО-Югры по родным языкам и литературе коренных малочисленных народов Севера </t>
  </si>
  <si>
    <t>"____" ______________ 202__ г.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</si>
  <si>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</si>
  <si>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0551</t>
  </si>
  <si>
    <t>В интересах общества</t>
  </si>
  <si>
    <t>процент</t>
  </si>
  <si>
    <t>удовлетворенность потребителей качеством предоставляемых услуг</t>
  </si>
  <si>
    <t>человек</t>
  </si>
  <si>
    <t>792</t>
  </si>
  <si>
    <t>Количество участников мероприятий</t>
  </si>
  <si>
    <t>Практико-ориентированный семинар «Родной язык в дошкольном образовании: проекты и эффективные практики»</t>
  </si>
  <si>
    <t xml:space="preserve">Окружная акция «Говори на родном языке» </t>
  </si>
  <si>
    <t>Организация и проведение регионального этапа олимпиады школьников Ханты-Мансийского автономного округа - Югры по родным языкам и литературе коренных малочисленных народов Севера</t>
  </si>
  <si>
    <t>Организация и проведение региональной олимпиады Ханты-Мансийского автономного округа – Югры для обучающихся профессиональных образовательных организаций по родным языкам и литературе коренных малочисленных народов Севера</t>
  </si>
  <si>
    <t xml:space="preserve">
Научно-методическое обеспечение</t>
  </si>
  <si>
    <t xml:space="preserve">Проведение прикладных научных исследований
</t>
  </si>
  <si>
    <t>2.5</t>
  </si>
  <si>
    <t>2.6</t>
  </si>
  <si>
    <t>2.7</t>
  </si>
  <si>
    <t>2.8</t>
  </si>
  <si>
    <t>2.9</t>
  </si>
  <si>
    <t>2.10</t>
  </si>
  <si>
    <t>2.11</t>
  </si>
  <si>
    <t>2.12</t>
  </si>
  <si>
    <t>ОЗМ</t>
  </si>
  <si>
    <t>3.1</t>
  </si>
  <si>
    <t>3.2</t>
  </si>
  <si>
    <t>3.3</t>
  </si>
  <si>
    <t>3.4</t>
  </si>
  <si>
    <t>3.5</t>
  </si>
  <si>
    <t>3.6</t>
  </si>
  <si>
    <t>3.7</t>
  </si>
  <si>
    <t>3.8</t>
  </si>
  <si>
    <t>3.11</t>
  </si>
  <si>
    <t>3.12</t>
  </si>
  <si>
    <t>3.13</t>
  </si>
  <si>
    <t>3.14</t>
  </si>
  <si>
    <t>3.15</t>
  </si>
  <si>
    <t>5</t>
  </si>
  <si>
    <t>Сумма (руб.)
на 2024 год</t>
  </si>
  <si>
    <t>Создание и пополнение электронных ресурсов: 
Депозитарий по фольклору обских угров и самодийцев</t>
  </si>
  <si>
    <t>Конференции, семинары, акции: Организация и проведение дистанционной Всероссийской с международным участием научно-практической конференции «Югорские чтения»</t>
  </si>
  <si>
    <t>Форум учителей родных языков коренных малочисленных народов Севера (мастер-класс учителей родных языков, включая русский язык)</t>
  </si>
  <si>
    <t xml:space="preserve">и науки Ханты-Мансийского автономного округа – Югры </t>
  </si>
  <si>
    <t>науки Ханты-Мансийского</t>
  </si>
  <si>
    <t>Теоретическая лингвистика и методика преподавания хантыйского и мансийского языков</t>
  </si>
  <si>
    <t>Мониторинг качества жизни коренных малочисленных народов ХМАО-Югры в субъективных оценках</t>
  </si>
  <si>
    <t>Историко-культурное наследие Югры: проблемы сохранения и репрезентации</t>
  </si>
  <si>
    <t>Современные научные направления и технологии в системе гуманитарного образования</t>
  </si>
  <si>
    <t>Фольклор обских угров и самодийцев в записях ХХ и начала ХХI веков: локальные особенности</t>
  </si>
  <si>
    <t>Обско-угорская литература: творческие индивидуальности</t>
  </si>
  <si>
    <t>Проведение окружного конкурса «Оберегаемое слово предков»</t>
  </si>
  <si>
    <t>Проведение межрегиональной научно-практической конференции по вопросам этнокультурного образования обучающихся</t>
  </si>
  <si>
    <t>3.16</t>
  </si>
  <si>
    <t>3.17</t>
  </si>
  <si>
    <t>5.1</t>
  </si>
  <si>
    <t>5.2</t>
  </si>
  <si>
    <t>5.3</t>
  </si>
  <si>
    <t>5.4</t>
  </si>
  <si>
    <t xml:space="preserve">Региональный  научно-практический семинар для учителей родного языка, педагогов образовательных организаций, сотрудников учреждений культуры Ханты-Мансийского автономного округа-Югры по вопросам распространения игровой культуры  коренных малочисленных народов Севера </t>
  </si>
  <si>
    <t xml:space="preserve">Проведение межрегиональной научно-практической конференции «Этнокультурное пространство Югры: опыт реализации проектов и перспективы развития» </t>
  </si>
  <si>
    <t xml:space="preserve">Проведение круглого стола на тему «Этнокультурное образование в реалиях XXI века» </t>
  </si>
  <si>
    <t>Региональный  семинар для учителей родного языка и педагогов образовательных организаций Ханты-Мансийского автономного округа-Югры, имеющих интернат, по вопросам организации внеклассной деятельности</t>
  </si>
  <si>
    <t>на 2023 год и на плановый период 2024 и 2025 годов</t>
  </si>
  <si>
    <t>01.01.2023</t>
  </si>
  <si>
    <t>2023 год 
(очередной финансовый год)</t>
  </si>
  <si>
    <t>2024 год 
(1-й год планового периода)</t>
  </si>
  <si>
    <t>2025 год 
(2-й год планового периода)</t>
  </si>
  <si>
    <t>2023 год (очередной финансовый год)</t>
  </si>
  <si>
    <t>2024 год
 (1-й год планового периода)</t>
  </si>
  <si>
    <t>Сумма (руб.)
на 2025 год</t>
  </si>
  <si>
    <t xml:space="preserve">Разработка комплектов материалов для проведения региональной олимпиады ХМАО-Югры для обучающихся профессиональных образовательных организаций по родным языкам и литературе коренных малочисленных народов Севера  </t>
  </si>
  <si>
    <t>Создание и пополнение электронных ресурсов: Онлайн-словарь по хантыйскому языку</t>
  </si>
  <si>
    <t>Конференции, семинары, акции:
Организация и проведение образовательной акции «Фронтальный диктант на хантыйском, мансийском, ненецком языках»</t>
  </si>
  <si>
    <t>Конференции, семинары, акции:
Организация и проведение окружных научно-практических семинаров: "Семинар-практикум для участников регионального этапа олимпиады школьников по родным языкам и литературе и учителей, подготовивших участников олимпиады"</t>
  </si>
  <si>
    <t>Конференции, семинары, акции:
Организация и проведение окружных научно-практических семинаров: "Изучаем родную литературу в школе"</t>
  </si>
  <si>
    <t xml:space="preserve">Проведение семинара по обеспечению комфортного пребывания детей в пришкольных интернатах, расположенных в местах традиционного проживания и традиционной хозяйственной деятельности коренных малочисленных народов Севера, с реализацией дополнительных общеобразовательных программ, направленных на сохранение навыков традиционной хозяйственной деятельности коренных малочисленных народов Севера </t>
  </si>
  <si>
    <t>__ декабря 2022 года</t>
  </si>
  <si>
    <t>1020800590</t>
  </si>
  <si>
    <t>852300.Р.86.1.05620002003</t>
  </si>
  <si>
    <t>850000.Р.86.1.05510002003</t>
  </si>
  <si>
    <t>Объем выполнения государственного задания на 2023 год в абсолютных величинах:</t>
  </si>
  <si>
    <t>Наименование государственной услуги, работы, описание работы</t>
  </si>
  <si>
    <t>Показатель объема государственной услуги, работы</t>
  </si>
  <si>
    <t xml:space="preserve">1 квартал </t>
  </si>
  <si>
    <t>1 полугодие</t>
  </si>
  <si>
    <t>9 месяцев</t>
  </si>
  <si>
    <t>12 месяцев</t>
  </si>
  <si>
    <t>единица измерения</t>
  </si>
  <si>
    <t>код по ОКЕИ</t>
  </si>
  <si>
    <t>количество мероприятий</t>
  </si>
  <si>
    <t>количество отчетов</t>
  </si>
  <si>
    <t>1 декабря 2023 года</t>
  </si>
  <si>
    <t>Разработка методических Рекомендации «Реализация этнокультурной составляющей в содержании предмета «Родной язык и родная литература» (для организаций дополнительного образования и образовательных дошкольных учреждений)</t>
  </si>
  <si>
    <t xml:space="preserve">Организация и проведение региональной олимпиады Ханты-Мансийского автономного округа – Югры для обучающихся профессиональных образовательных организаций по родным языкам и литературе коренных малочисленных </t>
  </si>
  <si>
    <t>Конкурс «Самая читающая семья из числа коренных малочисленных народов Севера»</t>
  </si>
  <si>
    <t>Конкурс по родным языкам КМНС, истории и культуре Югры</t>
  </si>
  <si>
    <t>Департамент образования и науки Ханты-Мансийского автономного округа - Югры</t>
  </si>
  <si>
    <t>11 апреля 2023 года (за 1 квартал), 11 июля 2023 года (за 1-е полугодие), 17 октября 2023 года 
(за 9 месяцев), 20 января 2024 года (годовой)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</si>
</sst>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"/>
    <numFmt numFmtId="178" formatCode="0.000"/>
    <numFmt numFmtId="179" formatCode="0.0"/>
    <numFmt numFmtId="180" formatCode="0.000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#,##0.0"/>
    <numFmt numFmtId="185" formatCode="_-* #,##0.000_р_._-;\-* #,##0.000_р_._-;_-* &quot;-&quot;??_р_._-;_-@_-"/>
    <numFmt numFmtId="186" formatCode="#,##0.000"/>
    <numFmt numFmtId="187" formatCode="_-* #,##0.0\ _₽_-;\-* #,##0.0\ _₽_-;_-* &quot;-&quot;?\ _₽_-;_-@_-"/>
    <numFmt numFmtId="188" formatCode="_-* #,##0.000\ _₽_-;\-* #,##0.000\ _₽_-;_-* &quot;-&quot;??\ _₽_-;_-@_-"/>
    <numFmt numFmtId="189" formatCode="_-* #,##0.0\ _₽_-;\-* #,##0.0\ _₽_-;_-* &quot;-&quot;??\ _₽_-;_-@_-"/>
    <numFmt numFmtId="190" formatCode="_-* #,##0\ _₽_-;\-* #,##0\ _₽_-;_-* &quot;-&quot;??\ _₽_-;_-@_-"/>
  </numFmts>
  <fonts count="73"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0"/>
      <color indexed="5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55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0"/>
      <name val="Arial"/>
      <family val="2"/>
    </font>
    <font>
      <u val="single"/>
      <sz val="12"/>
      <name val="Times New Roman"/>
      <family val="1"/>
    </font>
    <font>
      <b/>
      <sz val="11"/>
      <color indexed="55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22"/>
      <color indexed="55"/>
      <name val="Calibri"/>
      <family val="2"/>
    </font>
    <font>
      <sz val="18"/>
      <color indexed="55"/>
      <name val="Calibri"/>
      <family val="2"/>
    </font>
    <font>
      <sz val="11"/>
      <color indexed="55"/>
      <name val="Times New Roman"/>
      <family val="1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14"/>
      <color indexed="55"/>
      <name val="Times New Roman"/>
      <family val="1"/>
    </font>
    <font>
      <sz val="12"/>
      <color indexed="45"/>
      <name val="Times New Roman"/>
      <family val="1"/>
    </font>
    <font>
      <sz val="14"/>
      <color indexed="45"/>
      <name val="Times New Roman"/>
      <family val="1"/>
    </font>
    <font>
      <b/>
      <sz val="11"/>
      <color indexed="55"/>
      <name val="Times New Roman"/>
      <family val="1"/>
    </font>
    <font>
      <sz val="8"/>
      <color indexed="55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Border="0" applyProtection="0">
      <alignment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0" fontId="46" fillId="28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9" borderId="7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1" fillId="0" borderId="0" xfId="66" applyNumberFormat="1" applyFont="1" applyFill="1" applyAlignment="1">
      <alignment/>
      <protection/>
    </xf>
    <xf numFmtId="0" fontId="62" fillId="0" borderId="0" xfId="66" applyNumberFormat="1" applyFont="1" applyFill="1" applyAlignment="1">
      <alignment/>
      <protection/>
    </xf>
    <xf numFmtId="0" fontId="4" fillId="0" borderId="0" xfId="58" applyNumberFormat="1" applyFont="1" applyAlignment="1">
      <alignment horizontal="left"/>
      <protection/>
    </xf>
    <xf numFmtId="0" fontId="4" fillId="0" borderId="0" xfId="58" applyNumberFormat="1" applyFont="1" applyAlignment="1">
      <alignment/>
      <protection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 wrapText="1"/>
    </xf>
    <xf numFmtId="4" fontId="63" fillId="0" borderId="0" xfId="0" applyNumberFormat="1" applyFont="1" applyFill="1" applyAlignment="1">
      <alignment/>
    </xf>
    <xf numFmtId="4" fontId="63" fillId="0" borderId="0" xfId="0" applyNumberFormat="1" applyFont="1" applyFill="1" applyAlignment="1">
      <alignment wrapText="1"/>
    </xf>
    <xf numFmtId="171" fontId="7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4" fillId="0" borderId="11" xfId="58" applyNumberFormat="1" applyFont="1" applyBorder="1" applyAlignment="1">
      <alignment horizontal="center" vertical="center" wrapText="1"/>
      <protection/>
    </xf>
    <xf numFmtId="0" fontId="4" fillId="0" borderId="10" xfId="58" applyNumberFormat="1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0" xfId="58" applyFont="1">
      <alignment/>
      <protection/>
    </xf>
    <xf numFmtId="0" fontId="3" fillId="0" borderId="0" xfId="58" applyNumberFormat="1" applyFont="1" applyAlignment="1">
      <alignment/>
      <protection/>
    </xf>
    <xf numFmtId="0" fontId="8" fillId="0" borderId="0" xfId="69">
      <alignment/>
      <protection/>
    </xf>
    <xf numFmtId="0" fontId="4" fillId="0" borderId="0" xfId="58" applyFont="1" applyAlignment="1">
      <alignment/>
      <protection/>
    </xf>
    <xf numFmtId="0" fontId="3" fillId="0" borderId="0" xfId="58" applyNumberFormat="1" applyFont="1" applyAlignment="1">
      <alignment horizontal="left"/>
      <protection/>
    </xf>
    <xf numFmtId="0" fontId="4" fillId="0" borderId="12" xfId="58" applyNumberFormat="1" applyFont="1" applyFill="1" applyBorder="1" applyAlignment="1">
      <alignment horizontal="left"/>
      <protection/>
    </xf>
    <xf numFmtId="0" fontId="4" fillId="0" borderId="0" xfId="58" applyNumberFormat="1" applyFont="1" applyBorder="1" applyAlignment="1">
      <alignment horizontal="left"/>
      <protection/>
    </xf>
    <xf numFmtId="0" fontId="4" fillId="0" borderId="0" xfId="58" applyNumberFormat="1" applyFont="1" applyBorder="1" applyAlignment="1">
      <alignment/>
      <protection/>
    </xf>
    <xf numFmtId="0" fontId="62" fillId="0" borderId="0" xfId="66" applyFont="1" applyAlignment="1">
      <alignment/>
      <protection/>
    </xf>
    <xf numFmtId="0" fontId="62" fillId="0" borderId="0" xfId="66" applyFont="1" applyAlignment="1">
      <alignment horizontal="left"/>
      <protection/>
    </xf>
    <xf numFmtId="0" fontId="62" fillId="0" borderId="0" xfId="69" applyFont="1" applyBorder="1" applyAlignment="1">
      <alignment vertical="center" wrapText="1"/>
      <protection/>
    </xf>
    <xf numFmtId="0" fontId="62" fillId="0" borderId="0" xfId="66" applyNumberFormat="1" applyFont="1" applyAlignment="1">
      <alignment/>
      <protection/>
    </xf>
    <xf numFmtId="0" fontId="4" fillId="0" borderId="10" xfId="58" applyNumberFormat="1" applyFont="1" applyBorder="1" applyAlignment="1">
      <alignment/>
      <protection/>
    </xf>
    <xf numFmtId="0" fontId="4" fillId="0" borderId="10" xfId="58" applyNumberFormat="1" applyFont="1" applyBorder="1" applyAlignment="1">
      <alignment horizontal="center" vertical="center"/>
      <protection/>
    </xf>
    <xf numFmtId="0" fontId="62" fillId="0" borderId="0" xfId="66" applyFont="1" applyAlignment="1">
      <alignment horizontal="left" wrapText="1"/>
      <protection/>
    </xf>
    <xf numFmtId="0" fontId="4" fillId="0" borderId="0" xfId="58" applyNumberFormat="1" applyFont="1" applyBorder="1" applyAlignment="1">
      <alignment horizontal="center" vertical="center" wrapText="1"/>
      <protection/>
    </xf>
    <xf numFmtId="0" fontId="4" fillId="0" borderId="0" xfId="58" applyFont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9" fillId="0" borderId="10" xfId="58" applyNumberFormat="1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0" xfId="58" applyNumberFormat="1" applyFont="1" applyBorder="1" applyAlignment="1">
      <alignment/>
      <protection/>
    </xf>
    <xf numFmtId="0" fontId="5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4" fontId="63" fillId="0" borderId="0" xfId="0" applyNumberFormat="1" applyFont="1" applyFill="1" applyAlignment="1">
      <alignment vertical="center"/>
    </xf>
    <xf numFmtId="3" fontId="6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66" applyFont="1" applyAlignment="1">
      <alignment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83" fontId="0" fillId="0" borderId="0" xfId="0" applyNumberFormat="1" applyFill="1" applyAlignment="1">
      <alignment/>
    </xf>
    <xf numFmtId="3" fontId="6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82" fontId="6" fillId="0" borderId="10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 vertical="top" wrapText="1"/>
    </xf>
    <xf numFmtId="181" fontId="6" fillId="0" borderId="10" xfId="0" applyNumberFormat="1" applyFont="1" applyFill="1" applyBorder="1" applyAlignment="1">
      <alignment vertical="center" wrapText="1"/>
    </xf>
    <xf numFmtId="3" fontId="63" fillId="0" borderId="16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Alignment="1">
      <alignment horizontal="right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81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left" vertical="center" wrapText="1"/>
    </xf>
    <xf numFmtId="3" fontId="7" fillId="4" borderId="10" xfId="0" applyNumberFormat="1" applyFont="1" applyFill="1" applyBorder="1" applyAlignment="1">
      <alignment horizontal="center" vertical="center" wrapText="1"/>
    </xf>
    <xf numFmtId="3" fontId="64" fillId="4" borderId="16" xfId="0" applyNumberFormat="1" applyFont="1" applyFill="1" applyBorder="1" applyAlignment="1">
      <alignment horizontal="center" vertical="center" wrapText="1"/>
    </xf>
    <xf numFmtId="181" fontId="7" fillId="4" borderId="10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/>
    </xf>
    <xf numFmtId="49" fontId="7" fillId="4" borderId="10" xfId="0" applyNumberFormat="1" applyFont="1" applyFill="1" applyBorder="1" applyAlignment="1">
      <alignment horizontal="center" vertical="center" wrapText="1"/>
    </xf>
    <xf numFmtId="184" fontId="7" fillId="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right" vertical="center" wrapText="1"/>
    </xf>
    <xf numFmtId="4" fontId="7" fillId="4" borderId="10" xfId="0" applyNumberFormat="1" applyFont="1" applyFill="1" applyBorder="1" applyAlignment="1">
      <alignment horizontal="right" vertical="center" wrapText="1"/>
    </xf>
    <xf numFmtId="43" fontId="7" fillId="0" borderId="10" xfId="0" applyNumberFormat="1" applyFont="1" applyFill="1" applyBorder="1" applyAlignment="1">
      <alignment horizontal="right" vertical="center" wrapText="1"/>
    </xf>
    <xf numFmtId="190" fontId="7" fillId="0" borderId="10" xfId="0" applyNumberFormat="1" applyFont="1" applyFill="1" applyBorder="1" applyAlignment="1">
      <alignment horizontal="right" vertical="center" wrapText="1"/>
    </xf>
    <xf numFmtId="184" fontId="7" fillId="4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3" fontId="64" fillId="4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/>
    </xf>
    <xf numFmtId="49" fontId="4" fillId="0" borderId="0" xfId="64" applyNumberFormat="1" applyFont="1" applyFill="1" applyBorder="1" applyAlignment="1">
      <alignment horizontal="center" vertical="center" wrapText="1"/>
      <protection/>
    </xf>
    <xf numFmtId="49" fontId="4" fillId="0" borderId="0" xfId="68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right"/>
    </xf>
    <xf numFmtId="49" fontId="65" fillId="0" borderId="0" xfId="0" applyNumberFormat="1" applyFont="1" applyFill="1" applyBorder="1" applyAlignment="1">
      <alignment horizontal="center"/>
    </xf>
    <xf numFmtId="0" fontId="65" fillId="0" borderId="0" xfId="0" applyNumberFormat="1" applyFont="1" applyFill="1" applyAlignment="1">
      <alignment horizontal="right"/>
    </xf>
    <xf numFmtId="0" fontId="65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4" fontId="65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3" fontId="7" fillId="4" borderId="10" xfId="0" applyNumberFormat="1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3" fontId="63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181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3" fontId="63" fillId="0" borderId="16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3" fontId="63" fillId="4" borderId="16" xfId="0" applyNumberFormat="1" applyFont="1" applyFill="1" applyBorder="1" applyAlignment="1">
      <alignment horizontal="center" vertical="center" wrapText="1"/>
    </xf>
    <xf numFmtId="182" fontId="6" fillId="4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 wrapText="1"/>
    </xf>
    <xf numFmtId="43" fontId="15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43" fontId="16" fillId="34" borderId="0" xfId="0" applyNumberFormat="1" applyFont="1" applyFill="1" applyAlignment="1">
      <alignment/>
    </xf>
    <xf numFmtId="3" fontId="63" fillId="35" borderId="16" xfId="0" applyNumberFormat="1" applyFont="1" applyFill="1" applyBorder="1" applyAlignment="1">
      <alignment horizontal="center" vertical="top" wrapText="1"/>
    </xf>
    <xf numFmtId="182" fontId="66" fillId="0" borderId="10" xfId="0" applyNumberFormat="1" applyFont="1" applyFill="1" applyBorder="1" applyAlignment="1">
      <alignment vertical="center" wrapText="1"/>
    </xf>
    <xf numFmtId="0" fontId="41" fillId="0" borderId="0" xfId="0" applyFont="1" applyAlignment="1">
      <alignment/>
    </xf>
    <xf numFmtId="0" fontId="67" fillId="0" borderId="10" xfId="0" applyFont="1" applyBorder="1" applyAlignment="1">
      <alignment vertical="top"/>
    </xf>
    <xf numFmtId="0" fontId="41" fillId="0" borderId="0" xfId="0" applyFont="1" applyAlignment="1">
      <alignment vertical="top"/>
    </xf>
    <xf numFmtId="1" fontId="67" fillId="0" borderId="10" xfId="0" applyNumberFormat="1" applyFont="1" applyBorder="1" applyAlignment="1">
      <alignment horizontal="center" vertical="top"/>
    </xf>
    <xf numFmtId="2" fontId="67" fillId="0" borderId="10" xfId="0" applyNumberFormat="1" applyFont="1" applyBorder="1" applyAlignment="1">
      <alignment horizontal="center" vertical="top" wrapText="1"/>
    </xf>
    <xf numFmtId="1" fontId="67" fillId="0" borderId="10" xfId="0" applyNumberFormat="1" applyFont="1" applyBorder="1" applyAlignment="1">
      <alignment horizontal="center" vertical="top" wrapText="1"/>
    </xf>
    <xf numFmtId="2" fontId="67" fillId="0" borderId="10" xfId="0" applyNumberFormat="1" applyFont="1" applyBorder="1" applyAlignment="1">
      <alignment horizontal="center" vertical="top"/>
    </xf>
    <xf numFmtId="0" fontId="67" fillId="0" borderId="10" xfId="0" applyFont="1" applyBorder="1" applyAlignment="1">
      <alignment horizontal="center" vertical="top"/>
    </xf>
    <xf numFmtId="0" fontId="6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1" fillId="0" borderId="17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49" fontId="4" fillId="0" borderId="10" xfId="68" applyNumberFormat="1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68" applyNumberFormat="1" applyFont="1" applyFill="1" applyBorder="1" applyAlignment="1">
      <alignment horizontal="center" vertical="center" wrapText="1"/>
      <protection/>
    </xf>
    <xf numFmtId="0" fontId="62" fillId="0" borderId="13" xfId="66" applyNumberFormat="1" applyFont="1" applyFill="1" applyBorder="1" applyAlignment="1">
      <alignment horizontal="center" vertical="center" wrapText="1"/>
      <protection/>
    </xf>
    <xf numFmtId="0" fontId="62" fillId="0" borderId="11" xfId="66" applyNumberFormat="1" applyFont="1" applyFill="1" applyBorder="1" applyAlignment="1">
      <alignment horizontal="center" vertical="center" wrapText="1"/>
      <protection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10" xfId="67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wrapText="1"/>
    </xf>
    <xf numFmtId="49" fontId="4" fillId="0" borderId="10" xfId="67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2" fontId="67" fillId="0" borderId="10" xfId="0" applyNumberFormat="1" applyFont="1" applyBorder="1" applyAlignment="1">
      <alignment horizontal="left" vertical="top" wrapText="1"/>
    </xf>
    <xf numFmtId="0" fontId="67" fillId="0" borderId="10" xfId="0" applyNumberFormat="1" applyFont="1" applyBorder="1" applyAlignment="1">
      <alignment horizontal="left" vertical="top" wrapText="1"/>
    </xf>
    <xf numFmtId="2" fontId="67" fillId="0" borderId="10" xfId="0" applyNumberFormat="1" applyFont="1" applyBorder="1" applyAlignment="1">
      <alignment horizontal="center" vertical="top"/>
    </xf>
    <xf numFmtId="0" fontId="67" fillId="0" borderId="10" xfId="0" applyFont="1" applyBorder="1" applyAlignment="1">
      <alignment horizontal="center" vertical="top"/>
    </xf>
    <xf numFmtId="49" fontId="67" fillId="0" borderId="10" xfId="0" applyNumberFormat="1" applyFont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 wrapText="1"/>
    </xf>
    <xf numFmtId="0" fontId="67" fillId="0" borderId="13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8" fillId="0" borderId="10" xfId="0" applyNumberFormat="1" applyFont="1" applyBorder="1" applyAlignment="1">
      <alignment horizontal="left" vertical="top" wrapText="1"/>
    </xf>
    <xf numFmtId="0" fontId="62" fillId="0" borderId="0" xfId="66" applyNumberFormat="1" applyFont="1" applyFill="1" applyBorder="1" applyAlignment="1">
      <alignment horizontal="left" vertical="center" wrapText="1"/>
      <protection/>
    </xf>
    <xf numFmtId="2" fontId="68" fillId="0" borderId="10" xfId="0" applyNumberFormat="1" applyFont="1" applyBorder="1" applyAlignment="1">
      <alignment horizontal="left" vertical="top" wrapText="1"/>
    </xf>
    <xf numFmtId="49" fontId="67" fillId="0" borderId="20" xfId="0" applyNumberFormat="1" applyFont="1" applyBorder="1" applyAlignment="1">
      <alignment horizontal="left" vertical="top" wrapText="1"/>
    </xf>
    <xf numFmtId="49" fontId="67" fillId="0" borderId="17" xfId="0" applyNumberFormat="1" applyFont="1" applyBorder="1" applyAlignment="1">
      <alignment horizontal="left" vertical="top" wrapText="1"/>
    </xf>
    <xf numFmtId="49" fontId="67" fillId="0" borderId="21" xfId="0" applyNumberFormat="1" applyFont="1" applyBorder="1" applyAlignment="1">
      <alignment horizontal="left" vertical="top" wrapText="1"/>
    </xf>
    <xf numFmtId="49" fontId="67" fillId="0" borderId="22" xfId="0" applyNumberFormat="1" applyFont="1" applyBorder="1" applyAlignment="1">
      <alignment horizontal="left" vertical="top" wrapText="1"/>
    </xf>
    <xf numFmtId="49" fontId="67" fillId="0" borderId="12" xfId="0" applyNumberFormat="1" applyFont="1" applyBorder="1" applyAlignment="1">
      <alignment horizontal="left" vertical="top" wrapText="1"/>
    </xf>
    <xf numFmtId="49" fontId="67" fillId="0" borderId="23" xfId="0" applyNumberFormat="1" applyFont="1" applyBorder="1" applyAlignment="1">
      <alignment horizontal="left" vertical="top" wrapText="1"/>
    </xf>
    <xf numFmtId="2" fontId="67" fillId="0" borderId="20" xfId="0" applyNumberFormat="1" applyFont="1" applyBorder="1" applyAlignment="1">
      <alignment horizontal="center" vertical="top"/>
    </xf>
    <xf numFmtId="2" fontId="67" fillId="0" borderId="17" xfId="0" applyNumberFormat="1" applyFont="1" applyBorder="1" applyAlignment="1">
      <alignment horizontal="center" vertical="top"/>
    </xf>
    <xf numFmtId="2" fontId="67" fillId="0" borderId="21" xfId="0" applyNumberFormat="1" applyFont="1" applyBorder="1" applyAlignment="1">
      <alignment horizontal="center" vertical="top"/>
    </xf>
    <xf numFmtId="2" fontId="67" fillId="0" borderId="22" xfId="0" applyNumberFormat="1" applyFont="1" applyBorder="1" applyAlignment="1">
      <alignment horizontal="center" vertical="top"/>
    </xf>
    <xf numFmtId="2" fontId="67" fillId="0" borderId="12" xfId="0" applyNumberFormat="1" applyFont="1" applyBorder="1" applyAlignment="1">
      <alignment horizontal="center" vertical="top"/>
    </xf>
    <xf numFmtId="2" fontId="67" fillId="0" borderId="23" xfId="0" applyNumberFormat="1" applyFont="1" applyBorder="1" applyAlignment="1">
      <alignment horizontal="center" vertical="top"/>
    </xf>
    <xf numFmtId="0" fontId="69" fillId="0" borderId="0" xfId="66" applyNumberFormat="1" applyFont="1" applyFill="1" applyAlignment="1">
      <alignment horizontal="center"/>
      <protection/>
    </xf>
    <xf numFmtId="0" fontId="61" fillId="0" borderId="0" xfId="66" applyNumberFormat="1" applyFont="1" applyFill="1" applyAlignment="1">
      <alignment horizontal="left" wrapText="1"/>
      <protection/>
    </xf>
    <xf numFmtId="0" fontId="61" fillId="0" borderId="12" xfId="66" applyNumberFormat="1" applyFont="1" applyFill="1" applyBorder="1" applyAlignment="1">
      <alignment horizontal="left" wrapText="1"/>
      <protection/>
    </xf>
    <xf numFmtId="0" fontId="61" fillId="0" borderId="16" xfId="66" applyNumberFormat="1" applyFont="1" applyFill="1" applyBorder="1" applyAlignment="1">
      <alignment horizontal="center"/>
      <protection/>
    </xf>
    <xf numFmtId="0" fontId="61" fillId="0" borderId="10" xfId="66" applyNumberFormat="1" applyFont="1" applyFill="1" applyBorder="1" applyAlignment="1">
      <alignment horizontal="center" vertical="center" wrapText="1"/>
      <protection/>
    </xf>
    <xf numFmtId="0" fontId="61" fillId="0" borderId="14" xfId="66" applyNumberFormat="1" applyFont="1" applyFill="1" applyBorder="1" applyAlignment="1">
      <alignment horizontal="left" vertical="center" wrapText="1"/>
      <protection/>
    </xf>
    <xf numFmtId="0" fontId="61" fillId="0" borderId="15" xfId="66" applyNumberFormat="1" applyFont="1" applyFill="1" applyBorder="1" applyAlignment="1">
      <alignment horizontal="left" vertical="center" wrapText="1"/>
      <protection/>
    </xf>
    <xf numFmtId="0" fontId="61" fillId="0" borderId="14" xfId="66" applyNumberFormat="1" applyFont="1" applyFill="1" applyBorder="1" applyAlignment="1">
      <alignment horizontal="center" vertical="center" wrapText="1"/>
      <protection/>
    </xf>
    <xf numFmtId="0" fontId="61" fillId="0" borderId="16" xfId="66" applyNumberFormat="1" applyFont="1" applyFill="1" applyBorder="1" applyAlignment="1">
      <alignment horizontal="center" vertical="center" wrapText="1"/>
      <protection/>
    </xf>
    <xf numFmtId="0" fontId="61" fillId="0" borderId="15" xfId="66" applyNumberFormat="1" applyFont="1" applyFill="1" applyBorder="1" applyAlignment="1">
      <alignment horizontal="center" vertical="center" wrapText="1"/>
      <protection/>
    </xf>
    <xf numFmtId="0" fontId="61" fillId="0" borderId="10" xfId="66" applyNumberFormat="1" applyFont="1" applyFill="1" applyBorder="1" applyAlignment="1">
      <alignment horizontal="left" vertical="center" wrapText="1"/>
      <protection/>
    </xf>
    <xf numFmtId="0" fontId="62" fillId="0" borderId="0" xfId="66" applyNumberFormat="1" applyFont="1" applyFill="1" applyAlignment="1">
      <alignment horizontal="left" vertical="center" wrapText="1"/>
      <protection/>
    </xf>
    <xf numFmtId="0" fontId="62" fillId="0" borderId="12" xfId="66" applyNumberFormat="1" applyFont="1" applyFill="1" applyBorder="1" applyAlignment="1">
      <alignment horizontal="left" vertical="center"/>
      <protection/>
    </xf>
    <xf numFmtId="0" fontId="70" fillId="0" borderId="12" xfId="66" applyNumberFormat="1" applyFont="1" applyFill="1" applyBorder="1" applyAlignment="1">
      <alignment horizontal="left" vertical="center" wrapText="1"/>
      <protection/>
    </xf>
    <xf numFmtId="0" fontId="62" fillId="0" borderId="17" xfId="66" applyNumberFormat="1" applyFont="1" applyFill="1" applyBorder="1" applyAlignment="1">
      <alignment horizontal="left" vertical="top" wrapText="1"/>
      <protection/>
    </xf>
    <xf numFmtId="0" fontId="70" fillId="0" borderId="16" xfId="66" applyNumberFormat="1" applyFont="1" applyFill="1" applyBorder="1" applyAlignment="1">
      <alignment horizontal="left" vertical="center" wrapText="1"/>
      <protection/>
    </xf>
    <xf numFmtId="0" fontId="70" fillId="0" borderId="16" xfId="66" applyNumberFormat="1" applyFont="1" applyFill="1" applyBorder="1" applyAlignment="1">
      <alignment horizontal="left" vertical="center"/>
      <protection/>
    </xf>
    <xf numFmtId="0" fontId="62" fillId="0" borderId="0" xfId="66" applyNumberFormat="1" applyFont="1" applyFill="1" applyAlignment="1">
      <alignment horizontal="left" vertical="top" wrapText="1"/>
      <protection/>
    </xf>
    <xf numFmtId="0" fontId="62" fillId="0" borderId="10" xfId="69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 vertical="center" wrapText="1"/>
      <protection/>
    </xf>
    <xf numFmtId="49" fontId="62" fillId="0" borderId="10" xfId="69" applyNumberFormat="1" applyFont="1" applyBorder="1" applyAlignment="1">
      <alignment horizontal="center" vertical="center" wrapText="1"/>
      <protection/>
    </xf>
    <xf numFmtId="0" fontId="62" fillId="0" borderId="0" xfId="69" applyFont="1" applyBorder="1" applyAlignment="1">
      <alignment horizontal="right" vertical="center" wrapText="1"/>
      <protection/>
    </xf>
    <xf numFmtId="0" fontId="62" fillId="0" borderId="18" xfId="69" applyFont="1" applyBorder="1" applyAlignment="1">
      <alignment horizontal="right" vertical="center" wrapText="1"/>
      <protection/>
    </xf>
    <xf numFmtId="0" fontId="70" fillId="0" borderId="0" xfId="69" applyFont="1" applyBorder="1" applyAlignment="1">
      <alignment horizontal="right" vertical="center" wrapText="1"/>
      <protection/>
    </xf>
    <xf numFmtId="0" fontId="70" fillId="0" borderId="18" xfId="69" applyFont="1" applyBorder="1" applyAlignment="1">
      <alignment horizontal="right" vertical="center" wrapText="1"/>
      <protection/>
    </xf>
    <xf numFmtId="0" fontId="62" fillId="0" borderId="12" xfId="66" applyFont="1" applyBorder="1" applyAlignment="1">
      <alignment horizontal="center" wrapText="1"/>
      <protection/>
    </xf>
    <xf numFmtId="0" fontId="62" fillId="0" borderId="12" xfId="66" applyFont="1" applyBorder="1" applyAlignment="1">
      <alignment horizontal="center"/>
      <protection/>
    </xf>
    <xf numFmtId="0" fontId="71" fillId="0" borderId="17" xfId="66" applyFont="1" applyBorder="1" applyAlignment="1">
      <alignment horizontal="center" vertical="top" wrapText="1"/>
      <protection/>
    </xf>
    <xf numFmtId="0" fontId="9" fillId="0" borderId="16" xfId="58" applyFont="1" applyBorder="1" applyAlignment="1">
      <alignment horizontal="center" vertical="center" wrapText="1"/>
      <protection/>
    </xf>
    <xf numFmtId="0" fontId="4" fillId="0" borderId="13" xfId="58" applyNumberFormat="1" applyFont="1" applyBorder="1" applyAlignment="1">
      <alignment horizontal="center" vertical="center" wrapText="1"/>
      <protection/>
    </xf>
    <xf numFmtId="0" fontId="4" fillId="0" borderId="19" xfId="58" applyNumberFormat="1" applyFont="1" applyBorder="1" applyAlignment="1">
      <alignment horizontal="center" vertical="center" wrapText="1"/>
      <protection/>
    </xf>
    <xf numFmtId="0" fontId="4" fillId="0" borderId="11" xfId="58" applyNumberFormat="1" applyFont="1" applyBorder="1" applyAlignment="1">
      <alignment horizontal="center" vertical="center" wrapText="1"/>
      <protection/>
    </xf>
    <xf numFmtId="0" fontId="4" fillId="0" borderId="20" xfId="58" applyNumberFormat="1" applyFont="1" applyBorder="1" applyAlignment="1">
      <alignment horizontal="center" vertical="center" wrapText="1"/>
      <protection/>
    </xf>
    <xf numFmtId="0" fontId="4" fillId="0" borderId="17" xfId="58" applyNumberFormat="1" applyFont="1" applyBorder="1" applyAlignment="1">
      <alignment horizontal="center" vertical="center" wrapText="1"/>
      <protection/>
    </xf>
    <xf numFmtId="0" fontId="4" fillId="0" borderId="21" xfId="58" applyNumberFormat="1" applyFont="1" applyBorder="1" applyAlignment="1">
      <alignment horizontal="center" vertical="center" wrapText="1"/>
      <protection/>
    </xf>
    <xf numFmtId="0" fontId="71" fillId="0" borderId="17" xfId="66" applyFont="1" applyBorder="1" applyAlignment="1">
      <alignment horizontal="center" vertical="top"/>
      <protection/>
    </xf>
    <xf numFmtId="0" fontId="70" fillId="0" borderId="10" xfId="69" applyFont="1" applyBorder="1" applyAlignment="1">
      <alignment horizontal="center" vertical="center" wrapText="1"/>
      <protection/>
    </xf>
    <xf numFmtId="0" fontId="9" fillId="0" borderId="10" xfId="58" applyNumberFormat="1" applyFont="1" applyBorder="1" applyAlignment="1">
      <alignment horizontal="center" vertical="center" wrapText="1"/>
      <protection/>
    </xf>
    <xf numFmtId="0" fontId="9" fillId="0" borderId="13" xfId="58" applyFont="1" applyBorder="1" applyAlignment="1">
      <alignment horizontal="center" vertical="center" wrapText="1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4" fillId="0" borderId="22" xfId="58" applyNumberFormat="1" applyFont="1" applyBorder="1" applyAlignment="1">
      <alignment horizontal="center" vertical="center" wrapText="1"/>
      <protection/>
    </xf>
    <xf numFmtId="0" fontId="4" fillId="0" borderId="23" xfId="58" applyNumberFormat="1" applyFont="1" applyBorder="1" applyAlignment="1">
      <alignment horizontal="center" vertical="center" wrapText="1"/>
      <protection/>
    </xf>
    <xf numFmtId="0" fontId="62" fillId="0" borderId="12" xfId="66" applyNumberFormat="1" applyFont="1" applyBorder="1" applyAlignment="1">
      <alignment horizontal="center"/>
      <protection/>
    </xf>
    <xf numFmtId="0" fontId="4" fillId="0" borderId="12" xfId="58" applyNumberFormat="1" applyFont="1" applyFill="1" applyBorder="1" applyAlignment="1">
      <alignment horizontal="center" wrapText="1"/>
      <protection/>
    </xf>
    <xf numFmtId="0" fontId="4" fillId="0" borderId="16" xfId="58" applyNumberFormat="1" applyFont="1" applyFill="1" applyBorder="1" applyAlignment="1">
      <alignment horizontal="center"/>
      <protection/>
    </xf>
    <xf numFmtId="0" fontId="4" fillId="0" borderId="10" xfId="58" applyNumberFormat="1" applyFont="1" applyBorder="1" applyAlignment="1">
      <alignment horizontal="center" vertical="center" wrapText="1"/>
      <protection/>
    </xf>
    <xf numFmtId="0" fontId="9" fillId="0" borderId="13" xfId="58" applyNumberFormat="1" applyFont="1" applyBorder="1" applyAlignment="1">
      <alignment horizontal="center" vertical="center" wrapText="1"/>
      <protection/>
    </xf>
    <xf numFmtId="0" fontId="9" fillId="0" borderId="19" xfId="58" applyNumberFormat="1" applyFont="1" applyBorder="1" applyAlignment="1">
      <alignment horizontal="center" vertical="center" wrapText="1"/>
      <protection/>
    </xf>
    <xf numFmtId="0" fontId="9" fillId="0" borderId="11" xfId="58" applyNumberFormat="1" applyFont="1" applyBorder="1" applyAlignment="1">
      <alignment horizontal="center" vertical="center" wrapText="1"/>
      <protection/>
    </xf>
    <xf numFmtId="0" fontId="9" fillId="0" borderId="20" xfId="58" applyNumberFormat="1" applyFont="1" applyBorder="1" applyAlignment="1">
      <alignment horizontal="center" vertical="center" wrapText="1"/>
      <protection/>
    </xf>
    <xf numFmtId="0" fontId="9" fillId="0" borderId="17" xfId="58" applyNumberFormat="1" applyFont="1" applyBorder="1" applyAlignment="1">
      <alignment horizontal="center" vertical="center" wrapText="1"/>
      <protection/>
    </xf>
    <xf numFmtId="0" fontId="9" fillId="0" borderId="21" xfId="58" applyNumberFormat="1" applyFont="1" applyBorder="1" applyAlignment="1">
      <alignment horizontal="center" vertical="center" wrapText="1"/>
      <protection/>
    </xf>
    <xf numFmtId="0" fontId="4" fillId="0" borderId="10" xfId="58" applyNumberFormat="1" applyFont="1" applyBorder="1" applyAlignment="1">
      <alignment horizontal="center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20" xfId="58" applyNumberFormat="1" applyFont="1" applyBorder="1" applyAlignment="1">
      <alignment horizontal="center"/>
      <protection/>
    </xf>
    <xf numFmtId="0" fontId="4" fillId="0" borderId="21" xfId="58" applyNumberFormat="1" applyFont="1" applyBorder="1" applyAlignment="1">
      <alignment horizontal="center"/>
      <protection/>
    </xf>
    <xf numFmtId="0" fontId="4" fillId="0" borderId="22" xfId="58" applyNumberFormat="1" applyFont="1" applyBorder="1" applyAlignment="1">
      <alignment horizontal="center"/>
      <protection/>
    </xf>
    <xf numFmtId="0" fontId="4" fillId="0" borderId="23" xfId="58" applyNumberFormat="1" applyFont="1" applyBorder="1" applyAlignment="1">
      <alignment horizontal="center"/>
      <protection/>
    </xf>
    <xf numFmtId="0" fontId="4" fillId="0" borderId="12" xfId="58" applyNumberFormat="1" applyFont="1" applyBorder="1" applyAlignment="1">
      <alignment horizontal="center" vertical="center" wrapText="1"/>
      <protection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3" fontId="63" fillId="0" borderId="14" xfId="0" applyNumberFormat="1" applyFont="1" applyFill="1" applyBorder="1" applyAlignment="1">
      <alignment horizontal="center" vertical="center" wrapText="1"/>
    </xf>
    <xf numFmtId="3" fontId="63" fillId="0" borderId="15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Alignment="1">
      <alignment horizontal="center" wrapText="1"/>
    </xf>
    <xf numFmtId="4" fontId="63" fillId="0" borderId="0" xfId="0" applyNumberFormat="1" applyFont="1" applyFill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/>
    </xf>
    <xf numFmtId="4" fontId="70" fillId="0" borderId="0" xfId="0" applyNumberFormat="1" applyFont="1" applyFill="1" applyBorder="1" applyAlignment="1">
      <alignment horizontal="center" vertical="center" wrapText="1"/>
    </xf>
    <xf numFmtId="14" fontId="63" fillId="0" borderId="0" xfId="0" applyNumberFormat="1" applyFont="1" applyFill="1" applyAlignment="1">
      <alignment horizontal="center" vertical="center"/>
    </xf>
    <xf numFmtId="4" fontId="63" fillId="0" borderId="0" xfId="0" applyNumberFormat="1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3" fillId="0" borderId="20" xfId="0" applyNumberFormat="1" applyFont="1" applyFill="1" applyBorder="1" applyAlignment="1">
      <alignment horizontal="center" vertical="center" wrapText="1"/>
    </xf>
    <xf numFmtId="4" fontId="63" fillId="0" borderId="17" xfId="0" applyNumberFormat="1" applyFont="1" applyFill="1" applyBorder="1" applyAlignment="1">
      <alignment horizontal="center" vertical="center" wrapText="1"/>
    </xf>
    <xf numFmtId="4" fontId="63" fillId="0" borderId="21" xfId="0" applyNumberFormat="1" applyFont="1" applyFill="1" applyBorder="1" applyAlignment="1">
      <alignment horizontal="center" vertical="center" wrapText="1"/>
    </xf>
    <xf numFmtId="4" fontId="63" fillId="0" borderId="22" xfId="0" applyNumberFormat="1" applyFont="1" applyFill="1" applyBorder="1" applyAlignment="1">
      <alignment horizontal="center" vertical="center" wrapText="1"/>
    </xf>
    <xf numFmtId="4" fontId="63" fillId="0" borderId="12" xfId="0" applyNumberFormat="1" applyFont="1" applyFill="1" applyBorder="1" applyAlignment="1">
      <alignment horizontal="center" vertical="center" wrapText="1"/>
    </xf>
    <xf numFmtId="4" fontId="63" fillId="0" borderId="2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textRotation="90" wrapText="1"/>
    </xf>
    <xf numFmtId="185" fontId="6" fillId="0" borderId="10" xfId="0" applyNumberFormat="1" applyFont="1" applyFill="1" applyBorder="1" applyAlignment="1">
      <alignment horizontal="center" vertical="center" textRotation="90" wrapText="1"/>
    </xf>
    <xf numFmtId="18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7" fillId="4" borderId="13" xfId="0" applyNumberFormat="1" applyFont="1" applyFill="1" applyBorder="1" applyAlignment="1">
      <alignment horizontal="center" vertical="center" wrapText="1"/>
    </xf>
    <xf numFmtId="3" fontId="7" fillId="4" borderId="11" xfId="0" applyNumberFormat="1" applyFont="1" applyFill="1" applyBorder="1" applyAlignment="1">
      <alignment horizontal="center" vertical="center" wrapText="1"/>
    </xf>
    <xf numFmtId="3" fontId="64" fillId="4" borderId="13" xfId="0" applyNumberFormat="1" applyFont="1" applyFill="1" applyBorder="1" applyAlignment="1">
      <alignment horizontal="center" vertical="center" wrapText="1"/>
    </xf>
    <xf numFmtId="3" fontId="64" fillId="4" borderId="11" xfId="0" applyNumberFormat="1" applyFont="1" applyFill="1" applyBorder="1" applyAlignment="1">
      <alignment horizontal="center" vertical="center" wrapText="1"/>
    </xf>
    <xf numFmtId="49" fontId="7" fillId="4" borderId="13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49" fontId="7" fillId="4" borderId="13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2 2" xfId="56"/>
    <cellStyle name="Обычный 2 2 3" xfId="57"/>
    <cellStyle name="Обычный 2 3" xfId="58"/>
    <cellStyle name="Обычный 2 4" xfId="59"/>
    <cellStyle name="Обычный 2 4 2" xfId="60"/>
    <cellStyle name="Обычный 2 5" xfId="61"/>
    <cellStyle name="Обычный 2_Xl0003352" xfId="62"/>
    <cellStyle name="Обычный 3" xfId="63"/>
    <cellStyle name="Обычный 4" xfId="64"/>
    <cellStyle name="Обычный 4 2" xfId="65"/>
    <cellStyle name="Обычный 5" xfId="66"/>
    <cellStyle name="Обычный 6" xfId="67"/>
    <cellStyle name="Обычный 7" xfId="68"/>
    <cellStyle name="Обычный 8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s\Buffer\Users\UstyugovaNP\Desktop\&#1055;&#1060;&#1061;&#1044;%202019\0706\&#1043;&#1047;%202019\&#1057;&#1091;&#1088;&#1043;&#1055;&#1059;\1%20&#1055;&#1088;&#1080;&#1082;&#1072;&#1079;%20&#1057;&#1091;&#1088;&#1043;&#1055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бакал"/>
      <sheetName val="маг"/>
      <sheetName val="аспир"/>
      <sheetName val="ППК"/>
      <sheetName val="ПНИ"/>
      <sheetName val="НМО"/>
      <sheetName val="МО"/>
      <sheetName val="ОЗ"/>
      <sheetName val="СурГПУ Часть 3"/>
      <sheetName val="СурГПУтаблица 1 к ГЗ"/>
      <sheetName val="Уведомление"/>
      <sheetName val="В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view="pageLayout" zoomScale="55" zoomScaleNormal="70" zoomScaleSheetLayoutView="90" zoomScalePageLayoutView="55" workbookViewId="0" topLeftCell="A1">
      <selection activeCell="C5" sqref="C5"/>
    </sheetView>
  </sheetViews>
  <sheetFormatPr defaultColWidth="9.140625" defaultRowHeight="15"/>
  <cols>
    <col min="1" max="3" width="20.28125" style="1" customWidth="1"/>
    <col min="4" max="7" width="15.28125" style="1" customWidth="1"/>
    <col min="8" max="8" width="17.421875" style="1" customWidth="1"/>
    <col min="9" max="9" width="14.421875" style="1" customWidth="1"/>
    <col min="10" max="10" width="9.140625" style="1" hidden="1" customWidth="1"/>
    <col min="11" max="21" width="3.57421875" style="1" hidden="1" customWidth="1"/>
    <col min="22" max="16384" width="9.140625" style="1" customWidth="1"/>
  </cols>
  <sheetData>
    <row r="1" spans="9:21" ht="18.75">
      <c r="I1" s="4" t="s">
        <v>73</v>
      </c>
      <c r="U1" s="5" t="s">
        <v>19</v>
      </c>
    </row>
    <row r="2" spans="9:21" ht="18.75">
      <c r="I2" s="4" t="s">
        <v>74</v>
      </c>
      <c r="U2" s="5" t="s">
        <v>77</v>
      </c>
    </row>
    <row r="3" spans="9:21" ht="18.75">
      <c r="I3" s="4" t="s">
        <v>264</v>
      </c>
      <c r="U3" s="5" t="s">
        <v>121</v>
      </c>
    </row>
    <row r="4" spans="9:21" ht="18.75">
      <c r="I4" s="4" t="s">
        <v>75</v>
      </c>
      <c r="U4" s="5" t="s">
        <v>76</v>
      </c>
    </row>
    <row r="5" ht="15.75">
      <c r="I5" s="4" t="s">
        <v>118</v>
      </c>
    </row>
    <row r="7" ht="18.75">
      <c r="I7" s="5" t="s">
        <v>63</v>
      </c>
    </row>
    <row r="8" spans="8:21" ht="18.75">
      <c r="H8" s="6"/>
      <c r="I8" s="5" t="str">
        <f>U1</f>
        <v>Директор Департамента образования</v>
      </c>
      <c r="M8" s="5"/>
      <c r="N8" s="5"/>
      <c r="T8" s="6"/>
      <c r="U8" s="5" t="s">
        <v>79</v>
      </c>
    </row>
    <row r="9" spans="8:21" ht="18.75">
      <c r="H9" s="6"/>
      <c r="I9" s="5" t="s">
        <v>263</v>
      </c>
      <c r="T9" s="6"/>
      <c r="U9" s="5" t="s">
        <v>77</v>
      </c>
    </row>
    <row r="10" spans="8:21" ht="18.75">
      <c r="H10" s="6"/>
      <c r="I10" s="5" t="s">
        <v>121</v>
      </c>
      <c r="N10" s="5"/>
      <c r="T10" s="6"/>
      <c r="U10" s="5" t="s">
        <v>156</v>
      </c>
    </row>
    <row r="11" spans="8:21" ht="18.75">
      <c r="H11" s="6"/>
      <c r="I11" s="5" t="s">
        <v>76</v>
      </c>
      <c r="T11" s="6"/>
      <c r="U11" s="5" t="s">
        <v>76</v>
      </c>
    </row>
    <row r="15" spans="1:9" ht="20.25" customHeight="1">
      <c r="A15" s="161" t="s">
        <v>72</v>
      </c>
      <c r="B15" s="161"/>
      <c r="C15" s="161"/>
      <c r="D15" s="161"/>
      <c r="E15" s="161"/>
      <c r="F15" s="161"/>
      <c r="G15" s="161"/>
      <c r="H15" s="161"/>
      <c r="I15" s="161"/>
    </row>
    <row r="16" spans="1:9" ht="21.75" customHeight="1">
      <c r="A16" s="161" t="s">
        <v>283</v>
      </c>
      <c r="B16" s="161"/>
      <c r="C16" s="161"/>
      <c r="D16" s="161"/>
      <c r="E16" s="161"/>
      <c r="F16" s="161"/>
      <c r="G16" s="161"/>
      <c r="H16" s="161"/>
      <c r="I16" s="161"/>
    </row>
    <row r="17" spans="1:9" ht="21.75" customHeight="1">
      <c r="A17" s="7"/>
      <c r="B17" s="7"/>
      <c r="C17" s="7"/>
      <c r="D17" s="7"/>
      <c r="E17" s="7"/>
      <c r="F17" s="7"/>
      <c r="G17" s="7"/>
      <c r="H17" s="7"/>
      <c r="I17" s="15" t="s">
        <v>87</v>
      </c>
    </row>
    <row r="18" spans="1:9" ht="51.75" customHeight="1">
      <c r="A18" s="167" t="s">
        <v>20</v>
      </c>
      <c r="B18" s="167"/>
      <c r="C18" s="167"/>
      <c r="D18" s="165" t="s">
        <v>65</v>
      </c>
      <c r="E18" s="165"/>
      <c r="F18" s="165"/>
      <c r="G18" s="165"/>
      <c r="H18" s="55" t="s">
        <v>89</v>
      </c>
      <c r="I18" s="16" t="s">
        <v>107</v>
      </c>
    </row>
    <row r="19" spans="1:9" ht="15.75" customHeight="1">
      <c r="A19" s="53"/>
      <c r="B19" s="53"/>
      <c r="C19" s="53"/>
      <c r="D19" s="54"/>
      <c r="E19" s="54"/>
      <c r="F19" s="54"/>
      <c r="G19" s="168" t="s">
        <v>157</v>
      </c>
      <c r="H19" s="169"/>
      <c r="I19" s="16" t="s">
        <v>284</v>
      </c>
    </row>
    <row r="20" spans="1:9" ht="15.75" customHeight="1">
      <c r="A20" s="53"/>
      <c r="B20" s="53"/>
      <c r="C20" s="53"/>
      <c r="D20" s="54"/>
      <c r="E20" s="54"/>
      <c r="F20" s="54"/>
      <c r="G20" s="170" t="s">
        <v>158</v>
      </c>
      <c r="H20" s="170"/>
      <c r="I20" s="16"/>
    </row>
    <row r="21" spans="1:9" ht="19.5" customHeight="1">
      <c r="A21" s="167"/>
      <c r="B21" s="167"/>
      <c r="C21" s="167"/>
      <c r="D21" s="6"/>
      <c r="E21" s="6"/>
      <c r="F21" s="166" t="s">
        <v>88</v>
      </c>
      <c r="G21" s="166"/>
      <c r="H21" s="166"/>
      <c r="I21" s="17" t="s">
        <v>106</v>
      </c>
    </row>
    <row r="22" spans="1:9" ht="35.25" customHeight="1">
      <c r="A22" s="171" t="s">
        <v>21</v>
      </c>
      <c r="B22" s="171"/>
      <c r="C22" s="171"/>
      <c r="D22" s="163" t="s">
        <v>84</v>
      </c>
      <c r="E22" s="163"/>
      <c r="F22" s="163"/>
      <c r="G22" s="163"/>
      <c r="H22" s="10" t="s">
        <v>83</v>
      </c>
      <c r="I22" s="18" t="s">
        <v>69</v>
      </c>
    </row>
    <row r="23" spans="1:9" ht="18" customHeight="1">
      <c r="A23" s="167"/>
      <c r="B23" s="167"/>
      <c r="C23" s="167"/>
      <c r="D23" s="163" t="s">
        <v>85</v>
      </c>
      <c r="E23" s="163"/>
      <c r="F23" s="163"/>
      <c r="G23" s="163"/>
      <c r="H23" s="10" t="s">
        <v>83</v>
      </c>
      <c r="I23" s="18" t="s">
        <v>70</v>
      </c>
    </row>
    <row r="24" spans="1:9" ht="21" customHeight="1">
      <c r="A24" s="167"/>
      <c r="B24" s="167"/>
      <c r="C24" s="167"/>
      <c r="D24" s="163" t="s">
        <v>86</v>
      </c>
      <c r="E24" s="163"/>
      <c r="F24" s="163"/>
      <c r="G24" s="163"/>
      <c r="H24" s="10" t="s">
        <v>83</v>
      </c>
      <c r="I24" s="18" t="s">
        <v>71</v>
      </c>
    </row>
    <row r="25" spans="1:9" ht="15.75" customHeight="1">
      <c r="A25" s="167"/>
      <c r="B25" s="167"/>
      <c r="C25" s="167"/>
      <c r="D25" s="164"/>
      <c r="E25" s="164"/>
      <c r="F25" s="164"/>
      <c r="G25" s="164"/>
      <c r="H25" s="9"/>
      <c r="I25" s="8"/>
    </row>
    <row r="26" spans="1:9" ht="44.25" customHeight="1">
      <c r="A26" s="167"/>
      <c r="B26" s="167"/>
      <c r="C26" s="167"/>
      <c r="D26" s="162"/>
      <c r="E26" s="162"/>
      <c r="F26" s="162"/>
      <c r="G26" s="162"/>
      <c r="H26" s="162"/>
      <c r="I26" s="162"/>
    </row>
    <row r="27" spans="3:10" ht="15.75">
      <c r="C27" s="9"/>
      <c r="D27" s="9"/>
      <c r="E27" s="9"/>
      <c r="F27" s="9"/>
      <c r="G27" s="9"/>
      <c r="H27" s="9"/>
      <c r="I27" s="9"/>
      <c r="J27" s="9"/>
    </row>
    <row r="31" ht="15.75">
      <c r="D31" s="1" t="s">
        <v>67</v>
      </c>
    </row>
    <row r="32" ht="15.75">
      <c r="D32" s="1" t="s">
        <v>68</v>
      </c>
    </row>
  </sheetData>
  <sheetProtection/>
  <mergeCells count="18">
    <mergeCell ref="G19:H19"/>
    <mergeCell ref="G20:H20"/>
    <mergeCell ref="A22:C22"/>
    <mergeCell ref="A26:C26"/>
    <mergeCell ref="A21:C21"/>
    <mergeCell ref="A23:C23"/>
    <mergeCell ref="A24:C24"/>
    <mergeCell ref="A25:C25"/>
    <mergeCell ref="A15:I15"/>
    <mergeCell ref="D26:I26"/>
    <mergeCell ref="D22:G22"/>
    <mergeCell ref="D23:G23"/>
    <mergeCell ref="D24:G24"/>
    <mergeCell ref="D25:G25"/>
    <mergeCell ref="D18:G18"/>
    <mergeCell ref="A16:I16"/>
    <mergeCell ref="F21:H21"/>
    <mergeCell ref="A18:C18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3" useFirstPageNumber="1" fitToHeight="1" fitToWidth="1" horizontalDpi="600" verticalDpi="600" orientation="landscape" paperSize="9" scale="78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view="pageLayout" zoomScale="40" zoomScaleNormal="72" zoomScalePageLayoutView="40" workbookViewId="0" topLeftCell="A7">
      <selection activeCell="J13" sqref="J13"/>
    </sheetView>
  </sheetViews>
  <sheetFormatPr defaultColWidth="9.140625" defaultRowHeight="15"/>
  <cols>
    <col min="1" max="1" width="32.421875" style="80" customWidth="1"/>
    <col min="2" max="2" width="30.28125" style="80" customWidth="1"/>
    <col min="3" max="3" width="23.7109375" style="80" customWidth="1"/>
    <col min="4" max="4" width="14.421875" style="80" customWidth="1"/>
    <col min="5" max="5" width="13.421875" style="80" customWidth="1"/>
    <col min="6" max="6" width="13.7109375" style="80" customWidth="1"/>
    <col min="7" max="7" width="32.57421875" style="80" customWidth="1"/>
    <col min="8" max="8" width="13.7109375" style="80" customWidth="1"/>
    <col min="9" max="9" width="12.00390625" style="80" customWidth="1"/>
    <col min="10" max="10" width="43.7109375" style="80" customWidth="1"/>
    <col min="11" max="11" width="16.00390625" style="80" customWidth="1"/>
    <col min="12" max="12" width="16.28125" style="80" customWidth="1"/>
    <col min="13" max="13" width="15.57421875" style="80" customWidth="1"/>
    <col min="14" max="14" width="13.8515625" style="80" customWidth="1"/>
    <col min="15" max="15" width="13.00390625" style="80" customWidth="1"/>
    <col min="16" max="16" width="14.00390625" style="80" customWidth="1"/>
    <col min="17" max="17" width="13.421875" style="80" customWidth="1"/>
    <col min="18" max="18" width="12.00390625" style="80" customWidth="1"/>
    <col min="19" max="20" width="13.421875" style="80" hidden="1" customWidth="1"/>
    <col min="21" max="21" width="9.140625" style="80" customWidth="1"/>
    <col min="22" max="22" width="11.8515625" style="80" customWidth="1"/>
    <col min="23" max="23" width="13.7109375" style="80" customWidth="1"/>
    <col min="24" max="24" width="9.140625" style="80" customWidth="1"/>
    <col min="25" max="16384" width="9.140625" style="80" customWidth="1"/>
  </cols>
  <sheetData>
    <row r="1" spans="1:13" ht="15.75">
      <c r="A1" s="187" t="s">
        <v>78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64"/>
      <c r="M1" s="64"/>
    </row>
    <row r="2" spans="1:13" ht="15.75">
      <c r="A2" s="65" t="s">
        <v>22</v>
      </c>
      <c r="B2" s="65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6" ht="21.75" customHeight="1">
      <c r="A3" s="64" t="s">
        <v>0</v>
      </c>
      <c r="B3" s="64"/>
      <c r="C3" s="188" t="s">
        <v>80</v>
      </c>
      <c r="D3" s="188"/>
      <c r="E3" s="188"/>
      <c r="F3" s="188"/>
      <c r="G3" s="188"/>
      <c r="H3" s="188"/>
      <c r="I3" s="188"/>
      <c r="J3" s="188"/>
      <c r="K3" s="189" t="s">
        <v>159</v>
      </c>
      <c r="L3" s="189"/>
      <c r="M3" s="189"/>
      <c r="N3" s="189"/>
      <c r="O3" s="191" t="s">
        <v>172</v>
      </c>
      <c r="P3" s="191"/>
    </row>
    <row r="4" spans="1:16" ht="16.5" customHeight="1">
      <c r="A4" s="64"/>
      <c r="B4" s="64"/>
      <c r="C4" s="192" t="s">
        <v>160</v>
      </c>
      <c r="D4" s="192"/>
      <c r="E4" s="192"/>
      <c r="F4" s="192"/>
      <c r="G4" s="192"/>
      <c r="H4" s="192"/>
      <c r="I4" s="192"/>
      <c r="J4" s="192"/>
      <c r="K4" s="189"/>
      <c r="L4" s="189"/>
      <c r="M4" s="189"/>
      <c r="N4" s="189"/>
      <c r="O4" s="191"/>
      <c r="P4" s="191"/>
    </row>
    <row r="5" spans="1:16" ht="15.75" customHeight="1">
      <c r="A5" s="64" t="s">
        <v>1</v>
      </c>
      <c r="B5" s="64"/>
      <c r="C5" s="193" t="s">
        <v>166</v>
      </c>
      <c r="D5" s="193"/>
      <c r="E5" s="193"/>
      <c r="F5" s="193"/>
      <c r="G5" s="193"/>
      <c r="H5" s="193"/>
      <c r="I5" s="193"/>
      <c r="J5" s="193"/>
      <c r="K5" s="189"/>
      <c r="L5" s="189"/>
      <c r="M5" s="189"/>
      <c r="N5" s="189"/>
      <c r="O5" s="191"/>
      <c r="P5" s="191"/>
    </row>
    <row r="6" spans="1:13" ht="15.75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5.75">
      <c r="A7" s="64" t="s">
        <v>3</v>
      </c>
      <c r="B7" s="64"/>
      <c r="C7" s="64"/>
      <c r="D7" s="64"/>
      <c r="E7" s="64"/>
      <c r="F7" s="64"/>
      <c r="G7" s="64"/>
      <c r="H7" s="64"/>
      <c r="I7" s="64"/>
      <c r="J7" s="64"/>
      <c r="K7" s="66"/>
      <c r="L7" s="64"/>
      <c r="M7" s="64"/>
    </row>
    <row r="8" spans="1:13" ht="15.75">
      <c r="A8" s="64"/>
      <c r="B8" s="64"/>
      <c r="C8" s="64"/>
      <c r="D8" s="64"/>
      <c r="E8" s="64"/>
      <c r="F8" s="64"/>
      <c r="G8" s="64"/>
      <c r="H8" s="64"/>
      <c r="I8" s="64"/>
      <c r="J8" s="64"/>
      <c r="K8" s="66"/>
      <c r="L8" s="64"/>
      <c r="M8" s="64"/>
    </row>
    <row r="9" spans="1:16" ht="96" customHeight="1">
      <c r="A9" s="178" t="s">
        <v>25</v>
      </c>
      <c r="B9" s="181" t="s">
        <v>4</v>
      </c>
      <c r="C9" s="182"/>
      <c r="D9" s="183"/>
      <c r="E9" s="184" t="s">
        <v>5</v>
      </c>
      <c r="F9" s="185"/>
      <c r="G9" s="173" t="s">
        <v>6</v>
      </c>
      <c r="H9" s="173"/>
      <c r="I9" s="173"/>
      <c r="J9" s="173" t="s">
        <v>7</v>
      </c>
      <c r="K9" s="173"/>
      <c r="L9" s="173"/>
      <c r="M9" s="173"/>
      <c r="N9" s="173"/>
      <c r="O9" s="177" t="s">
        <v>125</v>
      </c>
      <c r="P9" s="177"/>
    </row>
    <row r="10" spans="1:16" ht="31.5" customHeight="1">
      <c r="A10" s="179"/>
      <c r="B10" s="178" t="s">
        <v>31</v>
      </c>
      <c r="C10" s="178" t="s">
        <v>31</v>
      </c>
      <c r="D10" s="178" t="s">
        <v>31</v>
      </c>
      <c r="E10" s="178" t="s">
        <v>31</v>
      </c>
      <c r="F10" s="178" t="s">
        <v>31</v>
      </c>
      <c r="G10" s="173" t="s">
        <v>29</v>
      </c>
      <c r="H10" s="173" t="s">
        <v>30</v>
      </c>
      <c r="I10" s="173"/>
      <c r="J10" s="173" t="s">
        <v>285</v>
      </c>
      <c r="K10" s="173" t="s">
        <v>286</v>
      </c>
      <c r="L10" s="173"/>
      <c r="M10" s="173" t="s">
        <v>287</v>
      </c>
      <c r="N10" s="173"/>
      <c r="O10" s="194" t="s">
        <v>126</v>
      </c>
      <c r="P10" s="186" t="s">
        <v>127</v>
      </c>
    </row>
    <row r="11" spans="1:16" ht="42.75" customHeight="1">
      <c r="A11" s="180"/>
      <c r="B11" s="180"/>
      <c r="C11" s="180"/>
      <c r="D11" s="180"/>
      <c r="E11" s="180"/>
      <c r="F11" s="180"/>
      <c r="G11" s="173"/>
      <c r="H11" s="70" t="s">
        <v>35</v>
      </c>
      <c r="I11" s="70" t="s">
        <v>32</v>
      </c>
      <c r="J11" s="173"/>
      <c r="K11" s="173"/>
      <c r="L11" s="173"/>
      <c r="M11" s="173"/>
      <c r="N11" s="173"/>
      <c r="O11" s="194"/>
      <c r="P11" s="186"/>
    </row>
    <row r="12" spans="1:16" ht="15.75">
      <c r="A12" s="70">
        <v>1</v>
      </c>
      <c r="B12" s="70">
        <v>2</v>
      </c>
      <c r="C12" s="70">
        <v>3</v>
      </c>
      <c r="D12" s="70">
        <v>4</v>
      </c>
      <c r="E12" s="70">
        <v>5</v>
      </c>
      <c r="F12" s="70">
        <v>6</v>
      </c>
      <c r="G12" s="70">
        <v>7</v>
      </c>
      <c r="H12" s="70">
        <v>8</v>
      </c>
      <c r="I12" s="70">
        <v>9</v>
      </c>
      <c r="J12" s="70">
        <v>10</v>
      </c>
      <c r="K12" s="173">
        <f>J12+1</f>
        <v>11</v>
      </c>
      <c r="L12" s="173"/>
      <c r="M12" s="173">
        <f>K12+1</f>
        <v>12</v>
      </c>
      <c r="N12" s="173"/>
      <c r="O12" s="70">
        <f>M12+1</f>
        <v>13</v>
      </c>
      <c r="P12" s="70">
        <f>O12+1</f>
        <v>14</v>
      </c>
    </row>
    <row r="13" spans="1:16" ht="177.75" customHeight="1">
      <c r="A13" s="60" t="s">
        <v>171</v>
      </c>
      <c r="B13" s="70"/>
      <c r="C13" s="70"/>
      <c r="D13" s="70"/>
      <c r="E13" s="70"/>
      <c r="F13" s="68"/>
      <c r="G13" s="60" t="s">
        <v>153</v>
      </c>
      <c r="H13" s="60" t="s">
        <v>17</v>
      </c>
      <c r="I13" s="71">
        <v>642</v>
      </c>
      <c r="J13" s="70">
        <v>75</v>
      </c>
      <c r="K13" s="173">
        <f>J13</f>
        <v>75</v>
      </c>
      <c r="L13" s="173"/>
      <c r="M13" s="190">
        <f>K13</f>
        <v>75</v>
      </c>
      <c r="N13" s="190"/>
      <c r="O13" s="73">
        <f>ROUND(P13/J13*100,1)</f>
        <v>4</v>
      </c>
      <c r="P13" s="74">
        <f>ROUNDDOWN(J13*0.05,0)</f>
        <v>3</v>
      </c>
    </row>
    <row r="14" spans="1:12" ht="15.75">
      <c r="A14" s="75"/>
      <c r="B14" s="76"/>
      <c r="C14" s="76"/>
      <c r="D14" s="76"/>
      <c r="E14" s="76"/>
      <c r="F14" s="76"/>
      <c r="G14" s="77"/>
      <c r="H14" s="76"/>
      <c r="I14" s="76"/>
      <c r="J14" s="78"/>
      <c r="K14" s="78"/>
      <c r="L14" s="79"/>
    </row>
    <row r="15" ht="15.75">
      <c r="A15" s="80" t="s">
        <v>8</v>
      </c>
    </row>
    <row r="17" spans="1:20" ht="85.5" customHeight="1">
      <c r="A17" s="178" t="s">
        <v>25</v>
      </c>
      <c r="B17" s="181" t="s">
        <v>123</v>
      </c>
      <c r="C17" s="182"/>
      <c r="D17" s="183"/>
      <c r="E17" s="184" t="s">
        <v>124</v>
      </c>
      <c r="F17" s="185"/>
      <c r="G17" s="181" t="s">
        <v>9</v>
      </c>
      <c r="H17" s="182"/>
      <c r="I17" s="182"/>
      <c r="J17" s="183"/>
      <c r="K17" s="173" t="s">
        <v>10</v>
      </c>
      <c r="L17" s="173"/>
      <c r="M17" s="173"/>
      <c r="N17" s="173" t="s">
        <v>128</v>
      </c>
      <c r="O17" s="173"/>
      <c r="P17" s="173"/>
      <c r="Q17" s="177" t="s">
        <v>129</v>
      </c>
      <c r="R17" s="177"/>
      <c r="S17" s="119"/>
      <c r="T17" s="119"/>
    </row>
    <row r="18" spans="1:20" ht="29.25" customHeight="1">
      <c r="A18" s="179"/>
      <c r="B18" s="178" t="s">
        <v>11</v>
      </c>
      <c r="C18" s="178" t="s">
        <v>12</v>
      </c>
      <c r="D18" s="178" t="s">
        <v>13</v>
      </c>
      <c r="E18" s="178" t="s">
        <v>14</v>
      </c>
      <c r="F18" s="178" t="s">
        <v>15</v>
      </c>
      <c r="G18" s="178" t="s">
        <v>48</v>
      </c>
      <c r="H18" s="181" t="s">
        <v>30</v>
      </c>
      <c r="I18" s="183"/>
      <c r="J18" s="178" t="s">
        <v>16</v>
      </c>
      <c r="K18" s="175" t="s">
        <v>288</v>
      </c>
      <c r="L18" s="175" t="s">
        <v>289</v>
      </c>
      <c r="M18" s="175" t="s">
        <v>287</v>
      </c>
      <c r="N18" s="175" t="s">
        <v>288</v>
      </c>
      <c r="O18" s="175" t="s">
        <v>289</v>
      </c>
      <c r="P18" s="175" t="s">
        <v>287</v>
      </c>
      <c r="Q18" s="172" t="s">
        <v>126</v>
      </c>
      <c r="R18" s="174" t="s">
        <v>127</v>
      </c>
      <c r="S18" s="120"/>
      <c r="T18" s="120"/>
    </row>
    <row r="19" spans="1:20" ht="57" customHeight="1">
      <c r="A19" s="180"/>
      <c r="B19" s="180"/>
      <c r="C19" s="180"/>
      <c r="D19" s="180"/>
      <c r="E19" s="180"/>
      <c r="F19" s="180"/>
      <c r="G19" s="180"/>
      <c r="H19" s="70" t="s">
        <v>35</v>
      </c>
      <c r="I19" s="70" t="s">
        <v>32</v>
      </c>
      <c r="J19" s="180"/>
      <c r="K19" s="176"/>
      <c r="L19" s="176"/>
      <c r="M19" s="176"/>
      <c r="N19" s="176"/>
      <c r="O19" s="176"/>
      <c r="P19" s="176"/>
      <c r="Q19" s="172"/>
      <c r="R19" s="174"/>
      <c r="S19" s="120"/>
      <c r="T19" s="120"/>
    </row>
    <row r="20" spans="1:20" ht="15.75">
      <c r="A20" s="70">
        <v>1</v>
      </c>
      <c r="B20" s="70">
        <v>2</v>
      </c>
      <c r="C20" s="70">
        <v>3</v>
      </c>
      <c r="D20" s="70">
        <v>4</v>
      </c>
      <c r="E20" s="70">
        <v>5</v>
      </c>
      <c r="F20" s="70">
        <v>6</v>
      </c>
      <c r="G20" s="70">
        <v>7</v>
      </c>
      <c r="H20" s="70">
        <v>8</v>
      </c>
      <c r="I20" s="70">
        <v>9</v>
      </c>
      <c r="J20" s="70">
        <v>10</v>
      </c>
      <c r="K20" s="70">
        <v>11</v>
      </c>
      <c r="L20" s="81">
        <v>12</v>
      </c>
      <c r="M20" s="81">
        <v>13</v>
      </c>
      <c r="N20" s="70">
        <v>14</v>
      </c>
      <c r="O20" s="70">
        <v>15</v>
      </c>
      <c r="P20" s="70">
        <v>16</v>
      </c>
      <c r="Q20" s="70" t="s">
        <v>130</v>
      </c>
      <c r="R20" s="70" t="s">
        <v>131</v>
      </c>
      <c r="S20" s="76"/>
      <c r="T20" s="76"/>
    </row>
    <row r="21" spans="1:20" ht="73.5" customHeight="1">
      <c r="A21" s="60" t="str">
        <f aca="true" t="shared" si="0" ref="A21:A26">$A$13</f>
        <v>720000.Р.86.1.05090002002</v>
      </c>
      <c r="B21" s="60"/>
      <c r="C21" s="60"/>
      <c r="D21" s="60"/>
      <c r="E21" s="60"/>
      <c r="F21" s="60"/>
      <c r="G21" s="60" t="s">
        <v>81</v>
      </c>
      <c r="H21" s="60" t="s">
        <v>17</v>
      </c>
      <c r="I21" s="71">
        <v>642</v>
      </c>
      <c r="J21" s="82" t="s">
        <v>265</v>
      </c>
      <c r="K21" s="83">
        <v>1</v>
      </c>
      <c r="L21" s="74">
        <f aca="true" t="shared" si="1" ref="L21:M25">K21</f>
        <v>1</v>
      </c>
      <c r="M21" s="74">
        <f t="shared" si="1"/>
        <v>1</v>
      </c>
      <c r="N21" s="72" t="s">
        <v>36</v>
      </c>
      <c r="O21" s="72" t="s">
        <v>36</v>
      </c>
      <c r="P21" s="72" t="s">
        <v>36</v>
      </c>
      <c r="Q21" s="73">
        <f aca="true" t="shared" si="2" ref="Q21:Q26">ROUND(R21/K21*100,1)</f>
        <v>0</v>
      </c>
      <c r="R21" s="74">
        <f aca="true" t="shared" si="3" ref="R21:R26">ROUNDDOWN(K21*0.05,0)</f>
        <v>0</v>
      </c>
      <c r="S21" s="122" t="s">
        <v>176</v>
      </c>
      <c r="T21" s="122" t="s">
        <v>177</v>
      </c>
    </row>
    <row r="22" spans="1:20" ht="73.5" customHeight="1">
      <c r="A22" s="60" t="str">
        <f t="shared" si="0"/>
        <v>720000.Р.86.1.05090002002</v>
      </c>
      <c r="B22" s="60"/>
      <c r="C22" s="60"/>
      <c r="D22" s="60"/>
      <c r="E22" s="60"/>
      <c r="F22" s="60"/>
      <c r="G22" s="60" t="s">
        <v>81</v>
      </c>
      <c r="H22" s="60" t="s">
        <v>17</v>
      </c>
      <c r="I22" s="71">
        <v>642</v>
      </c>
      <c r="J22" s="82" t="s">
        <v>266</v>
      </c>
      <c r="K22" s="83">
        <v>1</v>
      </c>
      <c r="L22" s="74">
        <f t="shared" si="1"/>
        <v>1</v>
      </c>
      <c r="M22" s="74">
        <f t="shared" si="1"/>
        <v>1</v>
      </c>
      <c r="N22" s="72" t="s">
        <v>36</v>
      </c>
      <c r="O22" s="72" t="s">
        <v>36</v>
      </c>
      <c r="P22" s="72" t="s">
        <v>36</v>
      </c>
      <c r="Q22" s="73">
        <f t="shared" si="2"/>
        <v>0</v>
      </c>
      <c r="R22" s="74">
        <f t="shared" si="3"/>
        <v>0</v>
      </c>
      <c r="S22" s="122" t="s">
        <v>176</v>
      </c>
      <c r="T22" s="122" t="s">
        <v>177</v>
      </c>
    </row>
    <row r="23" spans="1:20" ht="73.5" customHeight="1">
      <c r="A23" s="60" t="str">
        <f t="shared" si="0"/>
        <v>720000.Р.86.1.05090002002</v>
      </c>
      <c r="B23" s="60"/>
      <c r="C23" s="60"/>
      <c r="D23" s="60"/>
      <c r="E23" s="60"/>
      <c r="F23" s="60"/>
      <c r="G23" s="60" t="s">
        <v>81</v>
      </c>
      <c r="H23" s="60" t="s">
        <v>17</v>
      </c>
      <c r="I23" s="71">
        <v>642</v>
      </c>
      <c r="J23" s="82" t="s">
        <v>267</v>
      </c>
      <c r="K23" s="83">
        <v>1</v>
      </c>
      <c r="L23" s="74">
        <f t="shared" si="1"/>
        <v>1</v>
      </c>
      <c r="M23" s="74">
        <f t="shared" si="1"/>
        <v>1</v>
      </c>
      <c r="N23" s="72" t="s">
        <v>36</v>
      </c>
      <c r="O23" s="72" t="s">
        <v>36</v>
      </c>
      <c r="P23" s="72" t="s">
        <v>36</v>
      </c>
      <c r="Q23" s="73">
        <f t="shared" si="2"/>
        <v>0</v>
      </c>
      <c r="R23" s="74">
        <f t="shared" si="3"/>
        <v>0</v>
      </c>
      <c r="S23" s="122" t="s">
        <v>176</v>
      </c>
      <c r="T23" s="122" t="s">
        <v>177</v>
      </c>
    </row>
    <row r="24" spans="1:20" ht="73.5" customHeight="1">
      <c r="A24" s="60" t="str">
        <f t="shared" si="0"/>
        <v>720000.Р.86.1.05090002002</v>
      </c>
      <c r="B24" s="60"/>
      <c r="C24" s="60"/>
      <c r="D24" s="60"/>
      <c r="E24" s="60"/>
      <c r="F24" s="60"/>
      <c r="G24" s="60" t="s">
        <v>81</v>
      </c>
      <c r="H24" s="60" t="s">
        <v>17</v>
      </c>
      <c r="I24" s="71">
        <v>642</v>
      </c>
      <c r="J24" s="82" t="s">
        <v>268</v>
      </c>
      <c r="K24" s="83">
        <v>1</v>
      </c>
      <c r="L24" s="74">
        <f t="shared" si="1"/>
        <v>1</v>
      </c>
      <c r="M24" s="74">
        <f t="shared" si="1"/>
        <v>1</v>
      </c>
      <c r="N24" s="72" t="s">
        <v>36</v>
      </c>
      <c r="O24" s="72" t="s">
        <v>36</v>
      </c>
      <c r="P24" s="72" t="s">
        <v>36</v>
      </c>
      <c r="Q24" s="73">
        <f t="shared" si="2"/>
        <v>0</v>
      </c>
      <c r="R24" s="74">
        <f t="shared" si="3"/>
        <v>0</v>
      </c>
      <c r="S24" s="122" t="s">
        <v>176</v>
      </c>
      <c r="T24" s="122" t="s">
        <v>177</v>
      </c>
    </row>
    <row r="25" spans="1:20" ht="73.5" customHeight="1">
      <c r="A25" s="60" t="str">
        <f t="shared" si="0"/>
        <v>720000.Р.86.1.05090002002</v>
      </c>
      <c r="B25" s="60"/>
      <c r="C25" s="60"/>
      <c r="D25" s="60"/>
      <c r="E25" s="60"/>
      <c r="F25" s="60"/>
      <c r="G25" s="60" t="s">
        <v>81</v>
      </c>
      <c r="H25" s="60" t="s">
        <v>17</v>
      </c>
      <c r="I25" s="71">
        <v>642</v>
      </c>
      <c r="J25" s="82" t="s">
        <v>269</v>
      </c>
      <c r="K25" s="83">
        <v>1</v>
      </c>
      <c r="L25" s="74">
        <f t="shared" si="1"/>
        <v>1</v>
      </c>
      <c r="M25" s="74">
        <f t="shared" si="1"/>
        <v>1</v>
      </c>
      <c r="N25" s="72" t="s">
        <v>36</v>
      </c>
      <c r="O25" s="72" t="s">
        <v>36</v>
      </c>
      <c r="P25" s="72" t="s">
        <v>36</v>
      </c>
      <c r="Q25" s="73">
        <f t="shared" si="2"/>
        <v>0</v>
      </c>
      <c r="R25" s="74">
        <f t="shared" si="3"/>
        <v>0</v>
      </c>
      <c r="S25" s="122" t="s">
        <v>176</v>
      </c>
      <c r="T25" s="122" t="s">
        <v>177</v>
      </c>
    </row>
    <row r="26" spans="1:20" ht="73.5" customHeight="1">
      <c r="A26" s="60" t="str">
        <f t="shared" si="0"/>
        <v>720000.Р.86.1.05090002002</v>
      </c>
      <c r="B26" s="60"/>
      <c r="C26" s="60"/>
      <c r="D26" s="60"/>
      <c r="E26" s="60"/>
      <c r="F26" s="60"/>
      <c r="G26" s="60" t="s">
        <v>81</v>
      </c>
      <c r="H26" s="60" t="s">
        <v>17</v>
      </c>
      <c r="I26" s="71">
        <v>642</v>
      </c>
      <c r="J26" s="82" t="s">
        <v>270</v>
      </c>
      <c r="K26" s="83">
        <v>1</v>
      </c>
      <c r="L26" s="74">
        <f>K26</f>
        <v>1</v>
      </c>
      <c r="M26" s="74">
        <f>L26</f>
        <v>1</v>
      </c>
      <c r="N26" s="72" t="s">
        <v>36</v>
      </c>
      <c r="O26" s="72" t="s">
        <v>36</v>
      </c>
      <c r="P26" s="72" t="s">
        <v>36</v>
      </c>
      <c r="Q26" s="73">
        <f t="shared" si="2"/>
        <v>0</v>
      </c>
      <c r="R26" s="74">
        <f t="shared" si="3"/>
        <v>0</v>
      </c>
      <c r="S26" s="122" t="s">
        <v>176</v>
      </c>
      <c r="T26" s="122" t="s">
        <v>177</v>
      </c>
    </row>
    <row r="27" spans="1:20" ht="15.75" hidden="1">
      <c r="A27" s="60" t="s">
        <v>64</v>
      </c>
      <c r="B27" s="60"/>
      <c r="C27" s="60"/>
      <c r="D27" s="60"/>
      <c r="E27" s="60"/>
      <c r="F27" s="60"/>
      <c r="G27" s="60"/>
      <c r="H27" s="60"/>
      <c r="I27" s="71"/>
      <c r="J27" s="82"/>
      <c r="K27" s="71">
        <f>SUM(K21:K26)</f>
        <v>6</v>
      </c>
      <c r="L27" s="71">
        <f>SUM(L21:L26)</f>
        <v>6</v>
      </c>
      <c r="M27" s="71">
        <f>SUM(M21:M26)</f>
        <v>6</v>
      </c>
      <c r="N27" s="72" t="s">
        <v>36</v>
      </c>
      <c r="O27" s="72" t="s">
        <v>36</v>
      </c>
      <c r="P27" s="72" t="s">
        <v>36</v>
      </c>
      <c r="Q27" s="72" t="s">
        <v>165</v>
      </c>
      <c r="R27" s="72" t="s">
        <v>165</v>
      </c>
      <c r="S27" s="121"/>
      <c r="T27" s="121"/>
    </row>
  </sheetData>
  <sheetProtection/>
  <mergeCells count="51">
    <mergeCell ref="O3:P5"/>
    <mergeCell ref="C4:J4"/>
    <mergeCell ref="C5:J5"/>
    <mergeCell ref="C10:C11"/>
    <mergeCell ref="D10:D11"/>
    <mergeCell ref="E10:E11"/>
    <mergeCell ref="O10:O11"/>
    <mergeCell ref="H10:I10"/>
    <mergeCell ref="M12:N12"/>
    <mergeCell ref="K12:L12"/>
    <mergeCell ref="F18:F19"/>
    <mergeCell ref="K18:K19"/>
    <mergeCell ref="N17:P17"/>
    <mergeCell ref="H18:I18"/>
    <mergeCell ref="A1:K1"/>
    <mergeCell ref="C3:J3"/>
    <mergeCell ref="K3:N5"/>
    <mergeCell ref="F10:F11"/>
    <mergeCell ref="G10:G11"/>
    <mergeCell ref="J10:J11"/>
    <mergeCell ref="J9:N9"/>
    <mergeCell ref="K10:L11"/>
    <mergeCell ref="A9:A11"/>
    <mergeCell ref="B9:D9"/>
    <mergeCell ref="O9:P9"/>
    <mergeCell ref="C18:C19"/>
    <mergeCell ref="O18:O19"/>
    <mergeCell ref="E9:F9"/>
    <mergeCell ref="P10:P11"/>
    <mergeCell ref="P18:P19"/>
    <mergeCell ref="K13:L13"/>
    <mergeCell ref="G9:I9"/>
    <mergeCell ref="M13:N13"/>
    <mergeCell ref="D18:D19"/>
    <mergeCell ref="A17:A19"/>
    <mergeCell ref="B17:D17"/>
    <mergeCell ref="E17:F17"/>
    <mergeCell ref="G17:J17"/>
    <mergeCell ref="B18:B19"/>
    <mergeCell ref="M10:N11"/>
    <mergeCell ref="E18:E19"/>
    <mergeCell ref="G18:G19"/>
    <mergeCell ref="B10:B11"/>
    <mergeCell ref="J18:J19"/>
    <mergeCell ref="Q18:Q19"/>
    <mergeCell ref="K17:M17"/>
    <mergeCell ref="R18:R19"/>
    <mergeCell ref="L18:L19"/>
    <mergeCell ref="M18:M19"/>
    <mergeCell ref="N18:N19"/>
    <mergeCell ref="Q17:R17"/>
  </mergeCells>
  <printOptions horizontalCentered="1" verticalCentered="1"/>
  <pageMargins left="0.31496062992125984" right="0.31496062992125984" top="1.141732283464567" bottom="0.5511811023622047" header="0.31496062992125984" footer="0.31496062992125984"/>
  <pageSetup firstPageNumber="4" useFirstPageNumber="1" fitToHeight="100" horizontalDpi="600" verticalDpi="600" orientation="landscape" paperSize="9" scale="4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view="pageLayout" zoomScale="55" zoomScaleNormal="72" zoomScalePageLayoutView="55" workbookViewId="0" topLeftCell="A1">
      <selection activeCell="J13" sqref="J13"/>
    </sheetView>
  </sheetViews>
  <sheetFormatPr defaultColWidth="9.140625" defaultRowHeight="15"/>
  <cols>
    <col min="1" max="1" width="32.421875" style="80" customWidth="1"/>
    <col min="2" max="2" width="34.8515625" style="80" customWidth="1"/>
    <col min="3" max="3" width="23.7109375" style="80" customWidth="1"/>
    <col min="4" max="4" width="11.140625" style="80" customWidth="1"/>
    <col min="5" max="5" width="11.28125" style="80" customWidth="1"/>
    <col min="6" max="6" width="11.57421875" style="80" customWidth="1"/>
    <col min="7" max="7" width="32.57421875" style="80" customWidth="1"/>
    <col min="8" max="8" width="13.7109375" style="80" customWidth="1"/>
    <col min="9" max="9" width="12.00390625" style="80" customWidth="1"/>
    <col min="10" max="10" width="43.7109375" style="80" customWidth="1"/>
    <col min="11" max="11" width="16.00390625" style="80" customWidth="1"/>
    <col min="12" max="12" width="16.28125" style="80" customWidth="1"/>
    <col min="13" max="13" width="15.57421875" style="80" customWidth="1"/>
    <col min="14" max="14" width="13.8515625" style="80" customWidth="1"/>
    <col min="15" max="16" width="13.7109375" style="80" customWidth="1"/>
    <col min="17" max="18" width="13.421875" style="80" customWidth="1"/>
    <col min="19" max="20" width="13.421875" style="80" hidden="1" customWidth="1"/>
    <col min="21" max="21" width="9.140625" style="80" hidden="1" customWidth="1"/>
    <col min="22" max="22" width="31.00390625" style="80" hidden="1" customWidth="1"/>
    <col min="23" max="23" width="11.8515625" style="80" customWidth="1"/>
    <col min="24" max="24" width="13.7109375" style="80" customWidth="1"/>
    <col min="25" max="25" width="9.140625" style="80" customWidth="1"/>
    <col min="26" max="16384" width="9.140625" style="80" customWidth="1"/>
  </cols>
  <sheetData>
    <row r="1" spans="1:13" ht="15.75">
      <c r="A1" s="187" t="s">
        <v>78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64"/>
      <c r="M1" s="64"/>
    </row>
    <row r="2" spans="1:13" ht="15.75">
      <c r="A2" s="65" t="s">
        <v>22</v>
      </c>
      <c r="B2" s="65">
        <v>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6" ht="16.5" customHeight="1">
      <c r="A3" s="64" t="s">
        <v>0</v>
      </c>
      <c r="B3" s="64"/>
      <c r="C3" s="188" t="s">
        <v>66</v>
      </c>
      <c r="D3" s="188"/>
      <c r="E3" s="188"/>
      <c r="F3" s="188"/>
      <c r="G3" s="188"/>
      <c r="H3" s="188"/>
      <c r="I3" s="188"/>
      <c r="J3" s="188"/>
      <c r="K3" s="189" t="s">
        <v>159</v>
      </c>
      <c r="L3" s="189"/>
      <c r="M3" s="189"/>
      <c r="N3" s="189"/>
      <c r="O3" s="191" t="s">
        <v>168</v>
      </c>
      <c r="P3" s="191"/>
    </row>
    <row r="4" spans="1:16" ht="18.75" customHeight="1">
      <c r="A4" s="64"/>
      <c r="B4" s="64"/>
      <c r="C4" s="192" t="s">
        <v>160</v>
      </c>
      <c r="D4" s="192"/>
      <c r="E4" s="192"/>
      <c r="F4" s="192"/>
      <c r="G4" s="192"/>
      <c r="H4" s="192"/>
      <c r="I4" s="192"/>
      <c r="J4" s="192"/>
      <c r="K4" s="189"/>
      <c r="L4" s="189"/>
      <c r="M4" s="189"/>
      <c r="N4" s="189"/>
      <c r="O4" s="191"/>
      <c r="P4" s="191"/>
    </row>
    <row r="5" spans="1:16" ht="36" customHeight="1">
      <c r="A5" s="64" t="s">
        <v>1</v>
      </c>
      <c r="B5" s="64"/>
      <c r="C5" s="193" t="s">
        <v>154</v>
      </c>
      <c r="D5" s="193"/>
      <c r="E5" s="193"/>
      <c r="F5" s="193"/>
      <c r="G5" s="193"/>
      <c r="H5" s="193"/>
      <c r="I5" s="193"/>
      <c r="J5" s="193"/>
      <c r="K5" s="189"/>
      <c r="L5" s="189"/>
      <c r="M5" s="189"/>
      <c r="N5" s="189"/>
      <c r="O5" s="191"/>
      <c r="P5" s="191"/>
    </row>
    <row r="6" spans="1:13" ht="15.75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5.75">
      <c r="A7" s="64" t="s">
        <v>3</v>
      </c>
      <c r="B7" s="64"/>
      <c r="C7" s="64"/>
      <c r="D7" s="64"/>
      <c r="E7" s="64"/>
      <c r="F7" s="64"/>
      <c r="G7" s="64"/>
      <c r="H7" s="64"/>
      <c r="I7" s="64"/>
      <c r="J7" s="64"/>
      <c r="K7" s="66"/>
      <c r="L7" s="64"/>
      <c r="M7" s="64"/>
    </row>
    <row r="8" spans="1:16" ht="102.75" customHeight="1">
      <c r="A8" s="178" t="s">
        <v>25</v>
      </c>
      <c r="B8" s="181" t="s">
        <v>4</v>
      </c>
      <c r="C8" s="182"/>
      <c r="D8" s="183"/>
      <c r="E8" s="184" t="s">
        <v>5</v>
      </c>
      <c r="F8" s="185"/>
      <c r="G8" s="181" t="s">
        <v>6</v>
      </c>
      <c r="H8" s="182"/>
      <c r="I8" s="183"/>
      <c r="J8" s="173" t="s">
        <v>7</v>
      </c>
      <c r="K8" s="173"/>
      <c r="L8" s="173"/>
      <c r="M8" s="173"/>
      <c r="N8" s="173"/>
      <c r="O8" s="177" t="s">
        <v>125</v>
      </c>
      <c r="P8" s="177"/>
    </row>
    <row r="9" spans="1:16" ht="28.5" customHeight="1">
      <c r="A9" s="179"/>
      <c r="B9" s="178" t="s">
        <v>31</v>
      </c>
      <c r="C9" s="178" t="s">
        <v>31</v>
      </c>
      <c r="D9" s="178" t="s">
        <v>31</v>
      </c>
      <c r="E9" s="178" t="s">
        <v>31</v>
      </c>
      <c r="F9" s="178" t="s">
        <v>31</v>
      </c>
      <c r="G9" s="178" t="s">
        <v>29</v>
      </c>
      <c r="H9" s="181" t="s">
        <v>30</v>
      </c>
      <c r="I9" s="183"/>
      <c r="J9" s="173" t="s">
        <v>285</v>
      </c>
      <c r="K9" s="173" t="s">
        <v>286</v>
      </c>
      <c r="L9" s="173"/>
      <c r="M9" s="173" t="s">
        <v>287</v>
      </c>
      <c r="N9" s="173"/>
      <c r="O9" s="194" t="s">
        <v>126</v>
      </c>
      <c r="P9" s="186" t="s">
        <v>127</v>
      </c>
    </row>
    <row r="10" spans="1:16" ht="42" customHeight="1">
      <c r="A10" s="180"/>
      <c r="B10" s="180"/>
      <c r="C10" s="180"/>
      <c r="D10" s="180"/>
      <c r="E10" s="180"/>
      <c r="F10" s="180"/>
      <c r="G10" s="180"/>
      <c r="H10" s="70" t="s">
        <v>35</v>
      </c>
      <c r="I10" s="70" t="s">
        <v>32</v>
      </c>
      <c r="J10" s="173"/>
      <c r="K10" s="173"/>
      <c r="L10" s="173"/>
      <c r="M10" s="173"/>
      <c r="N10" s="173"/>
      <c r="O10" s="194"/>
      <c r="P10" s="186"/>
    </row>
    <row r="11" spans="1:16" ht="21.75" customHeight="1">
      <c r="A11" s="70">
        <v>1</v>
      </c>
      <c r="B11" s="70">
        <v>2</v>
      </c>
      <c r="C11" s="70">
        <v>3</v>
      </c>
      <c r="D11" s="70">
        <v>4</v>
      </c>
      <c r="E11" s="70">
        <v>5</v>
      </c>
      <c r="F11" s="70">
        <v>6</v>
      </c>
      <c r="G11" s="67">
        <v>7</v>
      </c>
      <c r="H11" s="70">
        <v>8</v>
      </c>
      <c r="I11" s="70">
        <v>9</v>
      </c>
      <c r="J11" s="70">
        <v>10</v>
      </c>
      <c r="K11" s="173">
        <f>J11+1</f>
        <v>11</v>
      </c>
      <c r="L11" s="173"/>
      <c r="M11" s="173">
        <f>K11+1</f>
        <v>12</v>
      </c>
      <c r="N11" s="173"/>
      <c r="O11" s="70">
        <f>M11+1</f>
        <v>13</v>
      </c>
      <c r="P11" s="70">
        <f>O11+1</f>
        <v>14</v>
      </c>
    </row>
    <row r="12" spans="1:16" ht="20.25" customHeight="1">
      <c r="A12" s="91"/>
      <c r="B12" s="70" t="s">
        <v>36</v>
      </c>
      <c r="C12" s="70" t="s">
        <v>36</v>
      </c>
      <c r="D12" s="70" t="s">
        <v>36</v>
      </c>
      <c r="E12" s="70" t="s">
        <v>36</v>
      </c>
      <c r="F12" s="68" t="s">
        <v>36</v>
      </c>
      <c r="G12" s="87"/>
      <c r="H12" s="69"/>
      <c r="I12" s="70"/>
      <c r="J12" s="70"/>
      <c r="K12" s="173"/>
      <c r="L12" s="173"/>
      <c r="M12" s="190"/>
      <c r="N12" s="190"/>
      <c r="O12" s="73"/>
      <c r="P12" s="74"/>
    </row>
    <row r="13" spans="1:12" ht="15.75">
      <c r="A13" s="75"/>
      <c r="B13" s="76"/>
      <c r="C13" s="76"/>
      <c r="D13" s="76"/>
      <c r="E13" s="76"/>
      <c r="F13" s="76"/>
      <c r="G13" s="77"/>
      <c r="H13" s="76"/>
      <c r="I13" s="76"/>
      <c r="J13" s="78"/>
      <c r="K13" s="78"/>
      <c r="L13" s="79"/>
    </row>
    <row r="15" ht="15.75">
      <c r="A15" s="80" t="s">
        <v>8</v>
      </c>
    </row>
    <row r="17" spans="1:19" ht="81.75" customHeight="1">
      <c r="A17" s="178" t="s">
        <v>25</v>
      </c>
      <c r="B17" s="181" t="s">
        <v>123</v>
      </c>
      <c r="C17" s="182"/>
      <c r="D17" s="183"/>
      <c r="E17" s="184" t="s">
        <v>124</v>
      </c>
      <c r="F17" s="185"/>
      <c r="G17" s="181" t="s">
        <v>9</v>
      </c>
      <c r="H17" s="182"/>
      <c r="I17" s="182"/>
      <c r="J17" s="183"/>
      <c r="K17" s="173" t="s">
        <v>10</v>
      </c>
      <c r="L17" s="173"/>
      <c r="M17" s="173"/>
      <c r="N17" s="173" t="s">
        <v>128</v>
      </c>
      <c r="O17" s="173"/>
      <c r="P17" s="173"/>
      <c r="Q17" s="177" t="s">
        <v>129</v>
      </c>
      <c r="R17" s="177"/>
      <c r="S17" s="119"/>
    </row>
    <row r="18" spans="1:20" ht="36" customHeight="1">
      <c r="A18" s="179"/>
      <c r="B18" s="178" t="s">
        <v>11</v>
      </c>
      <c r="C18" s="178" t="s">
        <v>12</v>
      </c>
      <c r="D18" s="178" t="s">
        <v>13</v>
      </c>
      <c r="E18" s="178" t="s">
        <v>14</v>
      </c>
      <c r="F18" s="178" t="s">
        <v>15</v>
      </c>
      <c r="G18" s="178" t="s">
        <v>48</v>
      </c>
      <c r="H18" s="181" t="s">
        <v>30</v>
      </c>
      <c r="I18" s="183"/>
      <c r="J18" s="178" t="s">
        <v>16</v>
      </c>
      <c r="K18" s="175" t="str">
        <f>'ОУИ 1.пни'!K18:K19</f>
        <v>2023 год (очередной финансовый год)</v>
      </c>
      <c r="L18" s="175" t="str">
        <f>'ОУИ 1.пни'!L18:L19</f>
        <v>2024 год
 (1-й год планового периода)</v>
      </c>
      <c r="M18" s="175" t="str">
        <f>'ОУИ 1.пни'!M18:M19</f>
        <v>2025 год 
(2-й год планового периода)</v>
      </c>
      <c r="N18" s="175" t="str">
        <f>'ОУИ 1.пни'!N18:N19</f>
        <v>2023 год (очередной финансовый год)</v>
      </c>
      <c r="O18" s="175" t="str">
        <f>'ОУИ 1.пни'!O18:O19</f>
        <v>2024 год
 (1-й год планового периода)</v>
      </c>
      <c r="P18" s="175" t="str">
        <f>'ОУИ 1.пни'!P18:P19</f>
        <v>2025 год 
(2-й год планового периода)</v>
      </c>
      <c r="Q18" s="172" t="s">
        <v>126</v>
      </c>
      <c r="R18" s="174" t="s">
        <v>127</v>
      </c>
      <c r="S18" s="120"/>
      <c r="T18" s="120"/>
    </row>
    <row r="19" spans="1:20" ht="64.5" customHeight="1">
      <c r="A19" s="180"/>
      <c r="B19" s="180"/>
      <c r="C19" s="180"/>
      <c r="D19" s="180"/>
      <c r="E19" s="180"/>
      <c r="F19" s="180"/>
      <c r="G19" s="180"/>
      <c r="H19" s="70" t="s">
        <v>35</v>
      </c>
      <c r="I19" s="70" t="s">
        <v>32</v>
      </c>
      <c r="J19" s="180"/>
      <c r="K19" s="176"/>
      <c r="L19" s="176"/>
      <c r="M19" s="176"/>
      <c r="N19" s="176"/>
      <c r="O19" s="176"/>
      <c r="P19" s="176"/>
      <c r="Q19" s="172"/>
      <c r="R19" s="174"/>
      <c r="S19" s="120"/>
      <c r="T19" s="120"/>
    </row>
    <row r="20" spans="1:20" ht="15.75">
      <c r="A20" s="70">
        <v>1</v>
      </c>
      <c r="B20" s="70">
        <v>2</v>
      </c>
      <c r="C20" s="70">
        <v>3</v>
      </c>
      <c r="D20" s="70">
        <v>4</v>
      </c>
      <c r="E20" s="70">
        <v>5</v>
      </c>
      <c r="F20" s="70">
        <v>6</v>
      </c>
      <c r="G20" s="70">
        <v>7</v>
      </c>
      <c r="H20" s="70">
        <v>8</v>
      </c>
      <c r="I20" s="70">
        <v>9</v>
      </c>
      <c r="J20" s="70">
        <v>10</v>
      </c>
      <c r="K20" s="70">
        <v>11</v>
      </c>
      <c r="L20" s="81">
        <v>12</v>
      </c>
      <c r="M20" s="81">
        <v>13</v>
      </c>
      <c r="N20" s="70">
        <v>14</v>
      </c>
      <c r="O20" s="70">
        <v>15</v>
      </c>
      <c r="P20" s="70">
        <v>16</v>
      </c>
      <c r="Q20" s="70" t="s">
        <v>130</v>
      </c>
      <c r="R20" s="70" t="s">
        <v>131</v>
      </c>
      <c r="S20" s="76"/>
      <c r="T20" s="76"/>
    </row>
    <row r="21" spans="1:22" ht="141.75" customHeight="1">
      <c r="A21" s="60" t="s">
        <v>167</v>
      </c>
      <c r="B21" s="60" t="s">
        <v>120</v>
      </c>
      <c r="C21" s="60"/>
      <c r="D21" s="60"/>
      <c r="E21" s="60"/>
      <c r="F21" s="60"/>
      <c r="G21" s="60" t="s">
        <v>311</v>
      </c>
      <c r="H21" s="60" t="s">
        <v>17</v>
      </c>
      <c r="I21" s="71">
        <v>642</v>
      </c>
      <c r="J21" s="60" t="s">
        <v>220</v>
      </c>
      <c r="K21" s="83">
        <v>36</v>
      </c>
      <c r="L21" s="83">
        <v>36</v>
      </c>
      <c r="M21" s="74">
        <f>L21</f>
        <v>36</v>
      </c>
      <c r="N21" s="72" t="s">
        <v>36</v>
      </c>
      <c r="O21" s="72" t="s">
        <v>36</v>
      </c>
      <c r="P21" s="72" t="s">
        <v>36</v>
      </c>
      <c r="Q21" s="73">
        <v>0</v>
      </c>
      <c r="R21" s="74">
        <v>0</v>
      </c>
      <c r="S21" s="123" t="s">
        <v>176</v>
      </c>
      <c r="T21" s="119"/>
      <c r="V21" s="195" t="s">
        <v>173</v>
      </c>
    </row>
    <row r="22" spans="1:22" ht="139.5" customHeight="1">
      <c r="A22" s="60" t="str">
        <f>$A$21</f>
        <v>720000.Р.86.1.05580150001</v>
      </c>
      <c r="B22" s="60" t="s">
        <v>120</v>
      </c>
      <c r="C22" s="60"/>
      <c r="D22" s="60"/>
      <c r="E22" s="60"/>
      <c r="F22" s="60"/>
      <c r="G22" s="60" t="s">
        <v>311</v>
      </c>
      <c r="H22" s="60" t="s">
        <v>17</v>
      </c>
      <c r="I22" s="71">
        <v>642</v>
      </c>
      <c r="J22" s="60" t="s">
        <v>291</v>
      </c>
      <c r="K22" s="83">
        <v>5</v>
      </c>
      <c r="L22" s="83">
        <v>5</v>
      </c>
      <c r="M22" s="74">
        <f aca="true" t="shared" si="0" ref="M22:M32">L22</f>
        <v>5</v>
      </c>
      <c r="N22" s="72" t="s">
        <v>36</v>
      </c>
      <c r="O22" s="72" t="s">
        <v>36</v>
      </c>
      <c r="P22" s="72" t="s">
        <v>36</v>
      </c>
      <c r="Q22" s="73">
        <f aca="true" t="shared" si="1" ref="Q22:Q30">ROUND(R22/K22*100,1)</f>
        <v>0</v>
      </c>
      <c r="R22" s="74">
        <f aca="true" t="shared" si="2" ref="R22:R30">ROUNDDOWN(K22*0.05,0)</f>
        <v>0</v>
      </c>
      <c r="S22" s="123" t="s">
        <v>176</v>
      </c>
      <c r="V22" s="195"/>
    </row>
    <row r="23" spans="1:22" ht="134.25" customHeight="1">
      <c r="A23" s="60" t="str">
        <f>$A$21</f>
        <v>720000.Р.86.1.05580150001</v>
      </c>
      <c r="B23" s="60" t="s">
        <v>120</v>
      </c>
      <c r="C23" s="60"/>
      <c r="D23" s="60"/>
      <c r="E23" s="60"/>
      <c r="F23" s="60"/>
      <c r="G23" s="60" t="s">
        <v>311</v>
      </c>
      <c r="H23" s="60" t="s">
        <v>17</v>
      </c>
      <c r="I23" s="71">
        <v>642</v>
      </c>
      <c r="J23" s="60" t="s">
        <v>155</v>
      </c>
      <c r="K23" s="83">
        <v>4</v>
      </c>
      <c r="L23" s="83">
        <v>4</v>
      </c>
      <c r="M23" s="74">
        <f t="shared" si="0"/>
        <v>4</v>
      </c>
      <c r="N23" s="72" t="s">
        <v>36</v>
      </c>
      <c r="O23" s="72" t="s">
        <v>36</v>
      </c>
      <c r="P23" s="72" t="s">
        <v>36</v>
      </c>
      <c r="Q23" s="73">
        <f t="shared" si="1"/>
        <v>0</v>
      </c>
      <c r="R23" s="74">
        <f t="shared" si="2"/>
        <v>0</v>
      </c>
      <c r="S23" s="123" t="s">
        <v>176</v>
      </c>
      <c r="V23" s="195"/>
    </row>
    <row r="24" spans="1:22" ht="138" customHeight="1">
      <c r="A24" s="60" t="str">
        <f aca="true" t="shared" si="3" ref="A24:A32">$A$21</f>
        <v>720000.Р.86.1.05580150001</v>
      </c>
      <c r="B24" s="60" t="s">
        <v>120</v>
      </c>
      <c r="C24" s="60"/>
      <c r="D24" s="60"/>
      <c r="E24" s="60"/>
      <c r="F24" s="60"/>
      <c r="G24" s="60" t="s">
        <v>311</v>
      </c>
      <c r="H24" s="60" t="s">
        <v>17</v>
      </c>
      <c r="I24" s="71">
        <v>642</v>
      </c>
      <c r="J24" s="60" t="s">
        <v>184</v>
      </c>
      <c r="K24" s="83">
        <v>4</v>
      </c>
      <c r="L24" s="83">
        <v>4</v>
      </c>
      <c r="M24" s="74">
        <f t="shared" si="0"/>
        <v>4</v>
      </c>
      <c r="N24" s="72" t="s">
        <v>36</v>
      </c>
      <c r="O24" s="72" t="s">
        <v>36</v>
      </c>
      <c r="P24" s="72" t="s">
        <v>36</v>
      </c>
      <c r="Q24" s="73">
        <f t="shared" si="1"/>
        <v>0</v>
      </c>
      <c r="R24" s="74">
        <f t="shared" si="2"/>
        <v>0</v>
      </c>
      <c r="S24" s="123" t="s">
        <v>176</v>
      </c>
      <c r="V24" s="195"/>
    </row>
    <row r="25" spans="1:22" ht="138" customHeight="1">
      <c r="A25" s="60" t="str">
        <f t="shared" si="3"/>
        <v>720000.Р.86.1.05580150001</v>
      </c>
      <c r="B25" s="60" t="s">
        <v>120</v>
      </c>
      <c r="C25" s="60"/>
      <c r="D25" s="60"/>
      <c r="E25" s="60"/>
      <c r="F25" s="60"/>
      <c r="G25" s="60" t="s">
        <v>311</v>
      </c>
      <c r="H25" s="60" t="s">
        <v>17</v>
      </c>
      <c r="I25" s="71">
        <v>642</v>
      </c>
      <c r="J25" s="60" t="s">
        <v>313</v>
      </c>
      <c r="K25" s="83">
        <v>1</v>
      </c>
      <c r="L25" s="83">
        <v>1</v>
      </c>
      <c r="M25" s="74">
        <f>L25</f>
        <v>1</v>
      </c>
      <c r="N25" s="72" t="s">
        <v>36</v>
      </c>
      <c r="O25" s="72" t="s">
        <v>36</v>
      </c>
      <c r="P25" s="72" t="s">
        <v>36</v>
      </c>
      <c r="Q25" s="73">
        <f t="shared" si="1"/>
        <v>0</v>
      </c>
      <c r="R25" s="74">
        <f t="shared" si="2"/>
        <v>0</v>
      </c>
      <c r="S25" s="123" t="s">
        <v>176</v>
      </c>
      <c r="U25" s="127"/>
      <c r="V25" s="195"/>
    </row>
    <row r="26" spans="1:22" ht="138" customHeight="1">
      <c r="A26" s="60" t="str">
        <f t="shared" si="3"/>
        <v>720000.Р.86.1.05580150001</v>
      </c>
      <c r="B26" s="60" t="s">
        <v>120</v>
      </c>
      <c r="C26" s="60"/>
      <c r="D26" s="60"/>
      <c r="E26" s="60"/>
      <c r="F26" s="60"/>
      <c r="G26" s="60" t="s">
        <v>311</v>
      </c>
      <c r="H26" s="60" t="s">
        <v>17</v>
      </c>
      <c r="I26" s="71">
        <v>642</v>
      </c>
      <c r="J26" s="60" t="s">
        <v>194</v>
      </c>
      <c r="K26" s="83">
        <v>2</v>
      </c>
      <c r="L26" s="83">
        <v>2</v>
      </c>
      <c r="M26" s="74">
        <f>L26</f>
        <v>2</v>
      </c>
      <c r="N26" s="72" t="s">
        <v>36</v>
      </c>
      <c r="O26" s="72" t="s">
        <v>36</v>
      </c>
      <c r="P26" s="72" t="s">
        <v>36</v>
      </c>
      <c r="Q26" s="73">
        <f t="shared" si="1"/>
        <v>0</v>
      </c>
      <c r="R26" s="74">
        <f t="shared" si="2"/>
        <v>0</v>
      </c>
      <c r="S26" s="123" t="s">
        <v>176</v>
      </c>
      <c r="V26" s="195"/>
    </row>
    <row r="27" spans="1:22" ht="138" customHeight="1">
      <c r="A27" s="60" t="str">
        <f t="shared" si="3"/>
        <v>720000.Р.86.1.05580150001</v>
      </c>
      <c r="B27" s="60" t="s">
        <v>120</v>
      </c>
      <c r="C27" s="60"/>
      <c r="D27" s="60"/>
      <c r="E27" s="60"/>
      <c r="F27" s="60"/>
      <c r="G27" s="60" t="s">
        <v>311</v>
      </c>
      <c r="H27" s="60" t="s">
        <v>17</v>
      </c>
      <c r="I27" s="71">
        <v>642</v>
      </c>
      <c r="J27" s="60" t="s">
        <v>260</v>
      </c>
      <c r="K27" s="83">
        <v>1</v>
      </c>
      <c r="L27" s="83">
        <v>1</v>
      </c>
      <c r="M27" s="74">
        <f>L27</f>
        <v>1</v>
      </c>
      <c r="N27" s="72" t="s">
        <v>36</v>
      </c>
      <c r="O27" s="72" t="s">
        <v>36</v>
      </c>
      <c r="P27" s="72" t="s">
        <v>36</v>
      </c>
      <c r="Q27" s="73">
        <f t="shared" si="1"/>
        <v>0</v>
      </c>
      <c r="R27" s="74">
        <f t="shared" si="2"/>
        <v>0</v>
      </c>
      <c r="S27" s="123" t="s">
        <v>176</v>
      </c>
      <c r="V27" s="195"/>
    </row>
    <row r="28" spans="1:22" ht="137.25" customHeight="1">
      <c r="A28" s="60" t="str">
        <f t="shared" si="3"/>
        <v>720000.Р.86.1.05580150001</v>
      </c>
      <c r="B28" s="60" t="s">
        <v>120</v>
      </c>
      <c r="C28" s="60"/>
      <c r="D28" s="60"/>
      <c r="E28" s="60"/>
      <c r="F28" s="60"/>
      <c r="G28" s="60" t="s">
        <v>311</v>
      </c>
      <c r="H28" s="60" t="s">
        <v>17</v>
      </c>
      <c r="I28" s="71">
        <v>642</v>
      </c>
      <c r="J28" s="60" t="s">
        <v>189</v>
      </c>
      <c r="K28" s="83">
        <v>1</v>
      </c>
      <c r="L28" s="83">
        <v>1</v>
      </c>
      <c r="M28" s="74">
        <f>L28</f>
        <v>1</v>
      </c>
      <c r="N28" s="72" t="s">
        <v>36</v>
      </c>
      <c r="O28" s="72" t="s">
        <v>36</v>
      </c>
      <c r="P28" s="72" t="s">
        <v>36</v>
      </c>
      <c r="Q28" s="73">
        <f t="shared" si="1"/>
        <v>0</v>
      </c>
      <c r="R28" s="74">
        <f t="shared" si="2"/>
        <v>0</v>
      </c>
      <c r="S28" s="123" t="s">
        <v>176</v>
      </c>
      <c r="T28" s="123"/>
      <c r="V28" s="195"/>
    </row>
    <row r="29" spans="1:22" ht="129.75" customHeight="1">
      <c r="A29" s="60" t="str">
        <f t="shared" si="3"/>
        <v>720000.Р.86.1.05580150001</v>
      </c>
      <c r="B29" s="60" t="s">
        <v>120</v>
      </c>
      <c r="C29" s="60"/>
      <c r="D29" s="60"/>
      <c r="E29" s="60"/>
      <c r="F29" s="60"/>
      <c r="G29" s="60" t="s">
        <v>311</v>
      </c>
      <c r="H29" s="60" t="s">
        <v>17</v>
      </c>
      <c r="I29" s="71">
        <v>642</v>
      </c>
      <c r="J29" s="60" t="s">
        <v>190</v>
      </c>
      <c r="K29" s="83">
        <v>1</v>
      </c>
      <c r="L29" s="83">
        <v>1</v>
      </c>
      <c r="M29" s="74">
        <f t="shared" si="0"/>
        <v>1</v>
      </c>
      <c r="N29" s="72" t="s">
        <v>36</v>
      </c>
      <c r="O29" s="72" t="s">
        <v>36</v>
      </c>
      <c r="P29" s="72" t="s">
        <v>36</v>
      </c>
      <c r="Q29" s="73">
        <f t="shared" si="1"/>
        <v>0</v>
      </c>
      <c r="R29" s="74">
        <f t="shared" si="2"/>
        <v>0</v>
      </c>
      <c r="S29" s="123" t="s">
        <v>176</v>
      </c>
      <c r="T29" s="123"/>
      <c r="V29" s="195"/>
    </row>
    <row r="30" spans="1:22" ht="138" customHeight="1">
      <c r="A30" s="60" t="str">
        <f t="shared" si="3"/>
        <v>720000.Р.86.1.05580150001</v>
      </c>
      <c r="B30" s="60" t="s">
        <v>120</v>
      </c>
      <c r="C30" s="60"/>
      <c r="D30" s="60"/>
      <c r="E30" s="60"/>
      <c r="F30" s="60"/>
      <c r="G30" s="60" t="s">
        <v>311</v>
      </c>
      <c r="H30" s="60" t="s">
        <v>17</v>
      </c>
      <c r="I30" s="71">
        <v>642</v>
      </c>
      <c r="J30" s="60" t="s">
        <v>292</v>
      </c>
      <c r="K30" s="83">
        <v>1</v>
      </c>
      <c r="L30" s="83">
        <v>1</v>
      </c>
      <c r="M30" s="74">
        <f t="shared" si="0"/>
        <v>1</v>
      </c>
      <c r="N30" s="72" t="s">
        <v>36</v>
      </c>
      <c r="O30" s="72" t="s">
        <v>36</v>
      </c>
      <c r="P30" s="72" t="s">
        <v>36</v>
      </c>
      <c r="Q30" s="73">
        <f t="shared" si="1"/>
        <v>0</v>
      </c>
      <c r="R30" s="74">
        <f t="shared" si="2"/>
        <v>0</v>
      </c>
      <c r="S30" s="123" t="s">
        <v>176</v>
      </c>
      <c r="T30" s="123"/>
      <c r="V30" s="92"/>
    </row>
    <row r="31" spans="1:22" ht="137.25" customHeight="1">
      <c r="A31" s="60" t="str">
        <f t="shared" si="3"/>
        <v>720000.Р.86.1.05580150001</v>
      </c>
      <c r="B31" s="60" t="s">
        <v>120</v>
      </c>
      <c r="C31" s="60"/>
      <c r="D31" s="60"/>
      <c r="E31" s="60"/>
      <c r="F31" s="60"/>
      <c r="G31" s="60" t="s">
        <v>311</v>
      </c>
      <c r="H31" s="60" t="s">
        <v>17</v>
      </c>
      <c r="I31" s="71">
        <v>642</v>
      </c>
      <c r="J31" s="60" t="s">
        <v>191</v>
      </c>
      <c r="K31" s="83">
        <v>1</v>
      </c>
      <c r="L31" s="83">
        <v>1</v>
      </c>
      <c r="M31" s="74">
        <f t="shared" si="0"/>
        <v>1</v>
      </c>
      <c r="N31" s="72" t="s">
        <v>36</v>
      </c>
      <c r="O31" s="72" t="s">
        <v>36</v>
      </c>
      <c r="P31" s="72" t="s">
        <v>36</v>
      </c>
      <c r="Q31" s="73">
        <f>ROUND(R31/K31*100,1)</f>
        <v>0</v>
      </c>
      <c r="R31" s="74">
        <f>ROUNDDOWN(K31*0.05,0)</f>
        <v>0</v>
      </c>
      <c r="S31" s="123" t="s">
        <v>176</v>
      </c>
      <c r="T31" s="123"/>
      <c r="V31" s="92"/>
    </row>
    <row r="32" spans="1:22" ht="138" customHeight="1">
      <c r="A32" s="60" t="str">
        <f t="shared" si="3"/>
        <v>720000.Р.86.1.05580150001</v>
      </c>
      <c r="B32" s="60" t="s">
        <v>120</v>
      </c>
      <c r="C32" s="60"/>
      <c r="D32" s="60"/>
      <c r="E32" s="60"/>
      <c r="F32" s="60"/>
      <c r="G32" s="60" t="s">
        <v>311</v>
      </c>
      <c r="H32" s="60" t="s">
        <v>17</v>
      </c>
      <c r="I32" s="71">
        <v>642</v>
      </c>
      <c r="J32" s="60" t="s">
        <v>192</v>
      </c>
      <c r="K32" s="83">
        <v>1</v>
      </c>
      <c r="L32" s="83">
        <v>1</v>
      </c>
      <c r="M32" s="74">
        <f t="shared" si="0"/>
        <v>1</v>
      </c>
      <c r="N32" s="72" t="s">
        <v>36</v>
      </c>
      <c r="O32" s="72" t="s">
        <v>36</v>
      </c>
      <c r="P32" s="72" t="s">
        <v>36</v>
      </c>
      <c r="Q32" s="73">
        <f>ROUND(R32/K32*100,1)</f>
        <v>0</v>
      </c>
      <c r="R32" s="74">
        <f>ROUNDDOWN(K32*0.05,0)</f>
        <v>0</v>
      </c>
      <c r="S32" s="123" t="s">
        <v>176</v>
      </c>
      <c r="T32" s="123"/>
      <c r="V32" s="92"/>
    </row>
    <row r="33" spans="1:20" ht="15.75" hidden="1">
      <c r="A33" s="60" t="s">
        <v>64</v>
      </c>
      <c r="B33" s="60"/>
      <c r="C33" s="60"/>
      <c r="D33" s="60"/>
      <c r="E33" s="60"/>
      <c r="F33" s="60"/>
      <c r="G33" s="60"/>
      <c r="H33" s="60"/>
      <c r="I33" s="71"/>
      <c r="J33" s="82"/>
      <c r="K33" s="71">
        <f>SUM(K21:K32)</f>
        <v>58</v>
      </c>
      <c r="L33" s="71">
        <f>SUM(L21:L32)</f>
        <v>58</v>
      </c>
      <c r="M33" s="71">
        <f>SUM(M21:M32)</f>
        <v>58</v>
      </c>
      <c r="N33" s="72" t="s">
        <v>36</v>
      </c>
      <c r="O33" s="72" t="s">
        <v>36</v>
      </c>
      <c r="P33" s="72" t="s">
        <v>36</v>
      </c>
      <c r="Q33" s="72" t="s">
        <v>165</v>
      </c>
      <c r="R33" s="72" t="s">
        <v>165</v>
      </c>
      <c r="S33" s="121"/>
      <c r="T33" s="121"/>
    </row>
    <row r="34" spans="1:13" ht="15.75">
      <c r="A34" s="84"/>
      <c r="B34" s="84"/>
      <c r="C34" s="84"/>
      <c r="D34" s="84"/>
      <c r="E34" s="84"/>
      <c r="F34" s="84"/>
      <c r="G34" s="84"/>
      <c r="H34" s="84"/>
      <c r="I34" s="85"/>
      <c r="J34" s="86"/>
      <c r="K34" s="85"/>
      <c r="L34" s="79"/>
      <c r="M34" s="79"/>
    </row>
  </sheetData>
  <sheetProtection/>
  <mergeCells count="52">
    <mergeCell ref="A1:K1"/>
    <mergeCell ref="C9:C10"/>
    <mergeCell ref="D9:D10"/>
    <mergeCell ref="E9:E10"/>
    <mergeCell ref="C3:J3"/>
    <mergeCell ref="K3:N5"/>
    <mergeCell ref="A8:A10"/>
    <mergeCell ref="G8:I8"/>
    <mergeCell ref="B9:B10"/>
    <mergeCell ref="J8:N8"/>
    <mergeCell ref="O3:P5"/>
    <mergeCell ref="C4:J4"/>
    <mergeCell ref="C5:J5"/>
    <mergeCell ref="F9:F10"/>
    <mergeCell ref="G9:G10"/>
    <mergeCell ref="H9:I9"/>
    <mergeCell ref="J9:J10"/>
    <mergeCell ref="K9:L10"/>
    <mergeCell ref="B8:D8"/>
    <mergeCell ref="E8:F8"/>
    <mergeCell ref="A17:A19"/>
    <mergeCell ref="B17:D17"/>
    <mergeCell ref="E17:F17"/>
    <mergeCell ref="G17:J17"/>
    <mergeCell ref="K17:M17"/>
    <mergeCell ref="N17:P17"/>
    <mergeCell ref="Q17:R17"/>
    <mergeCell ref="B18:B19"/>
    <mergeCell ref="C18:C19"/>
    <mergeCell ref="D18:D19"/>
    <mergeCell ref="E18:E19"/>
    <mergeCell ref="F18:F19"/>
    <mergeCell ref="G18:G19"/>
    <mergeCell ref="H18:I18"/>
    <mergeCell ref="J18:J19"/>
    <mergeCell ref="K18:K19"/>
    <mergeCell ref="R18:R19"/>
    <mergeCell ref="V21:V29"/>
    <mergeCell ref="L18:L19"/>
    <mergeCell ref="M18:M19"/>
    <mergeCell ref="N18:N19"/>
    <mergeCell ref="O18:O19"/>
    <mergeCell ref="P18:P19"/>
    <mergeCell ref="Q18:Q19"/>
    <mergeCell ref="K11:L11"/>
    <mergeCell ref="K12:L12"/>
    <mergeCell ref="O8:P8"/>
    <mergeCell ref="M9:N10"/>
    <mergeCell ref="P9:P10"/>
    <mergeCell ref="M11:N11"/>
    <mergeCell ref="M12:N12"/>
    <mergeCell ref="O9:O10"/>
  </mergeCells>
  <printOptions horizontalCentered="1" verticalCentered="1"/>
  <pageMargins left="0.31496062992125984" right="0.31496062992125984" top="1.141732283464567" bottom="0.5511811023622047" header="0.31496062992125984" footer="0.31496062992125984"/>
  <pageSetup firstPageNumber="5" useFirstPageNumber="1" fitToHeight="100" horizontalDpi="600" verticalDpi="600" orientation="landscape" paperSize="9" scale="4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view="pageLayout" zoomScale="55" zoomScaleNormal="72" zoomScalePageLayoutView="55" workbookViewId="0" topLeftCell="A41">
      <selection activeCell="J13" sqref="J13"/>
    </sheetView>
  </sheetViews>
  <sheetFormatPr defaultColWidth="9.140625" defaultRowHeight="15"/>
  <cols>
    <col min="1" max="1" width="32.421875" style="80" customWidth="1"/>
    <col min="2" max="2" width="34.8515625" style="80" customWidth="1"/>
    <col min="3" max="3" width="23.7109375" style="80" customWidth="1"/>
    <col min="4" max="4" width="11.140625" style="80" customWidth="1"/>
    <col min="5" max="5" width="11.28125" style="80" customWidth="1"/>
    <col min="6" max="6" width="11.57421875" style="80" customWidth="1"/>
    <col min="7" max="7" width="32.57421875" style="80" customWidth="1"/>
    <col min="8" max="8" width="13.7109375" style="80" customWidth="1"/>
    <col min="9" max="9" width="12.00390625" style="80" customWidth="1"/>
    <col min="10" max="10" width="43.7109375" style="80" customWidth="1"/>
    <col min="11" max="11" width="16.00390625" style="80" customWidth="1"/>
    <col min="12" max="12" width="16.28125" style="80" customWidth="1"/>
    <col min="13" max="13" width="15.57421875" style="80" customWidth="1"/>
    <col min="14" max="14" width="12.8515625" style="80" customWidth="1"/>
    <col min="15" max="15" width="13.00390625" style="80" customWidth="1"/>
    <col min="16" max="16" width="13.8515625" style="80" customWidth="1"/>
    <col min="17" max="20" width="13.421875" style="80" customWidth="1"/>
    <col min="21" max="21" width="31.00390625" style="80" customWidth="1"/>
    <col min="22" max="22" width="11.8515625" style="80" customWidth="1"/>
    <col min="23" max="23" width="13.7109375" style="80" customWidth="1"/>
    <col min="24" max="24" width="9.140625" style="80" customWidth="1"/>
    <col min="25" max="16384" width="9.140625" style="80" customWidth="1"/>
  </cols>
  <sheetData>
    <row r="1" spans="1:18" ht="15.75">
      <c r="A1" s="196" t="s">
        <v>78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3" ht="15.75">
      <c r="A2" s="65" t="s">
        <v>22</v>
      </c>
      <c r="B2" s="65">
        <v>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6" ht="27" customHeight="1">
      <c r="A3" s="64" t="s">
        <v>0</v>
      </c>
      <c r="B3" s="64"/>
      <c r="C3" s="188" t="s">
        <v>82</v>
      </c>
      <c r="D3" s="188"/>
      <c r="E3" s="188"/>
      <c r="F3" s="188"/>
      <c r="G3" s="188"/>
      <c r="H3" s="188"/>
      <c r="I3" s="188"/>
      <c r="J3" s="188"/>
      <c r="K3" s="189" t="s">
        <v>159</v>
      </c>
      <c r="L3" s="189"/>
      <c r="M3" s="189"/>
      <c r="N3" s="189"/>
      <c r="O3" s="191" t="s">
        <v>169</v>
      </c>
      <c r="P3" s="191"/>
    </row>
    <row r="4" spans="1:16" ht="18.75" customHeight="1">
      <c r="A4" s="64"/>
      <c r="B4" s="64"/>
      <c r="C4" s="192" t="s">
        <v>160</v>
      </c>
      <c r="D4" s="192"/>
      <c r="E4" s="192"/>
      <c r="F4" s="192"/>
      <c r="G4" s="192"/>
      <c r="H4" s="192"/>
      <c r="I4" s="192"/>
      <c r="J4" s="192"/>
      <c r="K4" s="189"/>
      <c r="L4" s="189"/>
      <c r="M4" s="189"/>
      <c r="N4" s="189"/>
      <c r="O4" s="191"/>
      <c r="P4" s="191"/>
    </row>
    <row r="5" spans="1:16" ht="21" customHeight="1">
      <c r="A5" s="64" t="s">
        <v>1</v>
      </c>
      <c r="B5" s="64"/>
      <c r="C5" s="193" t="s">
        <v>161</v>
      </c>
      <c r="D5" s="193"/>
      <c r="E5" s="193"/>
      <c r="F5" s="193"/>
      <c r="G5" s="193"/>
      <c r="H5" s="193"/>
      <c r="I5" s="193"/>
      <c r="J5" s="193"/>
      <c r="K5" s="189"/>
      <c r="L5" s="189"/>
      <c r="M5" s="189"/>
      <c r="N5" s="189"/>
      <c r="O5" s="191"/>
      <c r="P5" s="191"/>
    </row>
    <row r="6" spans="1:13" ht="15.75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5.75">
      <c r="A7" s="64" t="s">
        <v>3</v>
      </c>
      <c r="B7" s="64"/>
      <c r="C7" s="64"/>
      <c r="D7" s="64"/>
      <c r="E7" s="64"/>
      <c r="F7" s="64"/>
      <c r="G7" s="64"/>
      <c r="H7" s="64"/>
      <c r="I7" s="64"/>
      <c r="J7" s="64"/>
      <c r="K7" s="66"/>
      <c r="L7" s="64"/>
      <c r="M7" s="64"/>
    </row>
    <row r="8" spans="1:16" ht="102.75" customHeight="1">
      <c r="A8" s="178" t="s">
        <v>25</v>
      </c>
      <c r="B8" s="181" t="s">
        <v>4</v>
      </c>
      <c r="C8" s="182"/>
      <c r="D8" s="183"/>
      <c r="E8" s="184" t="s">
        <v>5</v>
      </c>
      <c r="F8" s="185"/>
      <c r="G8" s="181" t="s">
        <v>6</v>
      </c>
      <c r="H8" s="182"/>
      <c r="I8" s="183"/>
      <c r="J8" s="173" t="s">
        <v>7</v>
      </c>
      <c r="K8" s="173"/>
      <c r="L8" s="173"/>
      <c r="M8" s="173"/>
      <c r="N8" s="173"/>
      <c r="O8" s="177" t="s">
        <v>125</v>
      </c>
      <c r="P8" s="177"/>
    </row>
    <row r="9" spans="1:16" ht="33.75" customHeight="1">
      <c r="A9" s="179"/>
      <c r="B9" s="178" t="s">
        <v>31</v>
      </c>
      <c r="C9" s="178" t="s">
        <v>31</v>
      </c>
      <c r="D9" s="178" t="s">
        <v>31</v>
      </c>
      <c r="E9" s="178" t="s">
        <v>31</v>
      </c>
      <c r="F9" s="178" t="s">
        <v>31</v>
      </c>
      <c r="G9" s="178" t="s">
        <v>29</v>
      </c>
      <c r="H9" s="181" t="s">
        <v>30</v>
      </c>
      <c r="I9" s="183"/>
      <c r="J9" s="173" t="s">
        <v>285</v>
      </c>
      <c r="K9" s="173" t="s">
        <v>286</v>
      </c>
      <c r="L9" s="173"/>
      <c r="M9" s="173" t="s">
        <v>287</v>
      </c>
      <c r="N9" s="173"/>
      <c r="O9" s="194" t="s">
        <v>126</v>
      </c>
      <c r="P9" s="186" t="s">
        <v>127</v>
      </c>
    </row>
    <row r="10" spans="1:16" ht="36" customHeight="1">
      <c r="A10" s="180"/>
      <c r="B10" s="180"/>
      <c r="C10" s="180"/>
      <c r="D10" s="180"/>
      <c r="E10" s="180"/>
      <c r="F10" s="180"/>
      <c r="G10" s="180"/>
      <c r="H10" s="70" t="s">
        <v>35</v>
      </c>
      <c r="I10" s="70" t="s">
        <v>32</v>
      </c>
      <c r="J10" s="173"/>
      <c r="K10" s="173"/>
      <c r="L10" s="173"/>
      <c r="M10" s="173"/>
      <c r="N10" s="173"/>
      <c r="O10" s="194"/>
      <c r="P10" s="186"/>
    </row>
    <row r="11" spans="1:16" ht="15.75">
      <c r="A11" s="70">
        <v>1</v>
      </c>
      <c r="B11" s="70">
        <v>2</v>
      </c>
      <c r="C11" s="70">
        <v>3</v>
      </c>
      <c r="D11" s="70">
        <v>4</v>
      </c>
      <c r="E11" s="70">
        <v>5</v>
      </c>
      <c r="F11" s="70">
        <v>6</v>
      </c>
      <c r="G11" s="67">
        <v>7</v>
      </c>
      <c r="H11" s="70">
        <v>8</v>
      </c>
      <c r="I11" s="70">
        <v>9</v>
      </c>
      <c r="J11" s="70">
        <v>10</v>
      </c>
      <c r="K11" s="173">
        <f>J11+1</f>
        <v>11</v>
      </c>
      <c r="L11" s="173"/>
      <c r="M11" s="173">
        <f>K11+1</f>
        <v>12</v>
      </c>
      <c r="N11" s="173"/>
      <c r="O11" s="70">
        <f>M11+1</f>
        <v>13</v>
      </c>
      <c r="P11" s="70">
        <f>O11+1</f>
        <v>14</v>
      </c>
    </row>
    <row r="12" spans="1:16" ht="20.25" customHeight="1">
      <c r="A12" s="60"/>
      <c r="B12" s="60"/>
      <c r="C12" s="60"/>
      <c r="D12" s="70"/>
      <c r="E12" s="70"/>
      <c r="F12" s="68"/>
      <c r="G12" s="70"/>
      <c r="H12" s="60"/>
      <c r="I12" s="71"/>
      <c r="J12" s="70"/>
      <c r="K12" s="173"/>
      <c r="L12" s="173"/>
      <c r="M12" s="190"/>
      <c r="N12" s="190"/>
      <c r="O12" s="73"/>
      <c r="P12" s="74"/>
    </row>
    <row r="13" spans="1:12" ht="15.75">
      <c r="A13" s="75"/>
      <c r="B13" s="76"/>
      <c r="C13" s="76"/>
      <c r="D13" s="76"/>
      <c r="E13" s="76"/>
      <c r="F13" s="76"/>
      <c r="G13" s="77"/>
      <c r="H13" s="76"/>
      <c r="I13" s="76"/>
      <c r="J13" s="78"/>
      <c r="K13" s="78"/>
      <c r="L13" s="79"/>
    </row>
    <row r="14" ht="15.75"/>
    <row r="15" ht="15.75">
      <c r="A15" s="80" t="s">
        <v>8</v>
      </c>
    </row>
    <row r="16" ht="15.75"/>
    <row r="17" spans="1:20" ht="89.25" customHeight="1">
      <c r="A17" s="178" t="s">
        <v>25</v>
      </c>
      <c r="B17" s="181" t="s">
        <v>123</v>
      </c>
      <c r="C17" s="182"/>
      <c r="D17" s="183"/>
      <c r="E17" s="184" t="s">
        <v>124</v>
      </c>
      <c r="F17" s="185"/>
      <c r="G17" s="181" t="s">
        <v>9</v>
      </c>
      <c r="H17" s="182"/>
      <c r="I17" s="182"/>
      <c r="J17" s="183"/>
      <c r="K17" s="173" t="s">
        <v>10</v>
      </c>
      <c r="L17" s="173"/>
      <c r="M17" s="173"/>
      <c r="N17" s="173" t="s">
        <v>128</v>
      </c>
      <c r="O17" s="173"/>
      <c r="P17" s="173"/>
      <c r="Q17" s="177" t="s">
        <v>129</v>
      </c>
      <c r="R17" s="177"/>
      <c r="S17" s="119"/>
      <c r="T17" s="119"/>
    </row>
    <row r="18" spans="1:20" ht="42.75" customHeight="1">
      <c r="A18" s="179"/>
      <c r="B18" s="178" t="s">
        <v>11</v>
      </c>
      <c r="C18" s="178" t="s">
        <v>12</v>
      </c>
      <c r="D18" s="178" t="s">
        <v>13</v>
      </c>
      <c r="E18" s="178" t="s">
        <v>14</v>
      </c>
      <c r="F18" s="178" t="s">
        <v>15</v>
      </c>
      <c r="G18" s="178" t="s">
        <v>48</v>
      </c>
      <c r="H18" s="181" t="s">
        <v>30</v>
      </c>
      <c r="I18" s="183"/>
      <c r="J18" s="178" t="s">
        <v>16</v>
      </c>
      <c r="K18" s="178" t="str">
        <f>'ОУИ 1.пни'!K18:K19</f>
        <v>2023 год (очередной финансовый год)</v>
      </c>
      <c r="L18" s="178" t="str">
        <f>'ОУИ 1.пни'!L18:L19</f>
        <v>2024 год
 (1-й год планового периода)</v>
      </c>
      <c r="M18" s="178" t="str">
        <f>'ОУИ 1.пни'!M18:M19</f>
        <v>2025 год 
(2-й год планового периода)</v>
      </c>
      <c r="N18" s="178" t="str">
        <f>'ОУИ 1.пни'!N18:N19</f>
        <v>2023 год (очередной финансовый год)</v>
      </c>
      <c r="O18" s="178" t="str">
        <f>'ОУИ 1.пни'!O18:O19</f>
        <v>2024 год
 (1-й год планового периода)</v>
      </c>
      <c r="P18" s="178" t="str">
        <f>'ОУИ 1.пни'!P18:P19</f>
        <v>2025 год 
(2-й год планового периода)</v>
      </c>
      <c r="Q18" s="172" t="s">
        <v>126</v>
      </c>
      <c r="R18" s="174" t="s">
        <v>127</v>
      </c>
      <c r="S18" s="120"/>
      <c r="T18" s="120"/>
    </row>
    <row r="19" spans="1:20" ht="42" customHeight="1">
      <c r="A19" s="180"/>
      <c r="B19" s="180"/>
      <c r="C19" s="180"/>
      <c r="D19" s="180"/>
      <c r="E19" s="180"/>
      <c r="F19" s="180"/>
      <c r="G19" s="180"/>
      <c r="H19" s="70" t="s">
        <v>35</v>
      </c>
      <c r="I19" s="70" t="s">
        <v>32</v>
      </c>
      <c r="J19" s="180"/>
      <c r="K19" s="180"/>
      <c r="L19" s="180"/>
      <c r="M19" s="180"/>
      <c r="N19" s="180"/>
      <c r="O19" s="180"/>
      <c r="P19" s="180"/>
      <c r="Q19" s="172"/>
      <c r="R19" s="174"/>
      <c r="S19" s="120"/>
      <c r="T19" s="120"/>
    </row>
    <row r="20" spans="1:20" ht="15.75">
      <c r="A20" s="70">
        <v>1</v>
      </c>
      <c r="B20" s="70">
        <v>2</v>
      </c>
      <c r="C20" s="70">
        <v>3</v>
      </c>
      <c r="D20" s="70">
        <v>4</v>
      </c>
      <c r="E20" s="70">
        <v>5</v>
      </c>
      <c r="F20" s="70">
        <v>6</v>
      </c>
      <c r="G20" s="70">
        <v>7</v>
      </c>
      <c r="H20" s="70">
        <v>8</v>
      </c>
      <c r="I20" s="70">
        <v>9</v>
      </c>
      <c r="J20" s="70">
        <v>10</v>
      </c>
      <c r="K20" s="70">
        <v>11</v>
      </c>
      <c r="L20" s="81">
        <v>12</v>
      </c>
      <c r="M20" s="81">
        <v>13</v>
      </c>
      <c r="N20" s="70">
        <v>14</v>
      </c>
      <c r="O20" s="70">
        <v>15</v>
      </c>
      <c r="P20" s="70">
        <v>16</v>
      </c>
      <c r="Q20" s="70" t="s">
        <v>130</v>
      </c>
      <c r="R20" s="70" t="s">
        <v>131</v>
      </c>
      <c r="S20" s="76"/>
      <c r="T20" s="76"/>
    </row>
    <row r="21" spans="1:20" ht="111.75" customHeight="1">
      <c r="A21" s="60" t="s">
        <v>299</v>
      </c>
      <c r="B21" s="60" t="s">
        <v>152</v>
      </c>
      <c r="C21" s="60" t="s">
        <v>170</v>
      </c>
      <c r="D21" s="60"/>
      <c r="E21" s="60"/>
      <c r="F21" s="60"/>
      <c r="G21" s="60" t="s">
        <v>310</v>
      </c>
      <c r="H21" s="60" t="s">
        <v>174</v>
      </c>
      <c r="I21" s="71">
        <v>796</v>
      </c>
      <c r="J21" s="82" t="s">
        <v>261</v>
      </c>
      <c r="K21" s="83">
        <v>1</v>
      </c>
      <c r="L21" s="74">
        <v>1</v>
      </c>
      <c r="M21" s="74">
        <v>1</v>
      </c>
      <c r="N21" s="72" t="s">
        <v>36</v>
      </c>
      <c r="O21" s="72" t="s">
        <v>36</v>
      </c>
      <c r="P21" s="72" t="s">
        <v>36</v>
      </c>
      <c r="Q21" s="73">
        <v>0</v>
      </c>
      <c r="R21" s="72">
        <v>0</v>
      </c>
      <c r="S21" s="123"/>
      <c r="T21" s="123"/>
    </row>
    <row r="22" spans="1:20" ht="111.75" customHeight="1">
      <c r="A22" s="60" t="str">
        <f>$A$21</f>
        <v>852300.Р.86.1.05620002003</v>
      </c>
      <c r="B22" s="60" t="s">
        <v>152</v>
      </c>
      <c r="C22" s="60" t="s">
        <v>170</v>
      </c>
      <c r="D22" s="60"/>
      <c r="E22" s="60"/>
      <c r="F22" s="60"/>
      <c r="G22" s="60" t="s">
        <v>310</v>
      </c>
      <c r="H22" s="60" t="s">
        <v>174</v>
      </c>
      <c r="I22" s="71">
        <v>796</v>
      </c>
      <c r="J22" s="82" t="s">
        <v>293</v>
      </c>
      <c r="K22" s="83">
        <v>1</v>
      </c>
      <c r="L22" s="74">
        <v>1</v>
      </c>
      <c r="M22" s="74">
        <v>1</v>
      </c>
      <c r="N22" s="72" t="s">
        <v>36</v>
      </c>
      <c r="O22" s="72" t="s">
        <v>36</v>
      </c>
      <c r="P22" s="72" t="s">
        <v>36</v>
      </c>
      <c r="Q22" s="73">
        <v>0</v>
      </c>
      <c r="R22" s="72">
        <v>0</v>
      </c>
      <c r="S22" s="123"/>
      <c r="T22" s="123"/>
    </row>
    <row r="23" spans="1:20" ht="111.75" customHeight="1">
      <c r="A23" s="60" t="str">
        <f aca="true" t="shared" si="0" ref="A23:A39">$A$21</f>
        <v>852300.Р.86.1.05620002003</v>
      </c>
      <c r="B23" s="60" t="s">
        <v>152</v>
      </c>
      <c r="C23" s="60" t="s">
        <v>170</v>
      </c>
      <c r="D23" s="60"/>
      <c r="E23" s="60"/>
      <c r="F23" s="60"/>
      <c r="G23" s="60" t="s">
        <v>310</v>
      </c>
      <c r="H23" s="60" t="s">
        <v>174</v>
      </c>
      <c r="I23" s="71">
        <v>796</v>
      </c>
      <c r="J23" s="82" t="s">
        <v>185</v>
      </c>
      <c r="K23" s="83">
        <v>1</v>
      </c>
      <c r="L23" s="74">
        <v>1</v>
      </c>
      <c r="M23" s="74" t="s">
        <v>36</v>
      </c>
      <c r="N23" s="72" t="s">
        <v>36</v>
      </c>
      <c r="O23" s="72" t="s">
        <v>36</v>
      </c>
      <c r="P23" s="72" t="s">
        <v>36</v>
      </c>
      <c r="Q23" s="73">
        <v>0</v>
      </c>
      <c r="R23" s="72">
        <v>0</v>
      </c>
      <c r="S23" s="123"/>
      <c r="T23" s="123"/>
    </row>
    <row r="24" spans="1:20" ht="141" customHeight="1">
      <c r="A24" s="60" t="str">
        <f t="shared" si="0"/>
        <v>852300.Р.86.1.05620002003</v>
      </c>
      <c r="B24" s="60" t="s">
        <v>152</v>
      </c>
      <c r="C24" s="60" t="s">
        <v>170</v>
      </c>
      <c r="D24" s="60"/>
      <c r="E24" s="60"/>
      <c r="F24" s="60"/>
      <c r="G24" s="60" t="s">
        <v>310</v>
      </c>
      <c r="H24" s="60" t="s">
        <v>174</v>
      </c>
      <c r="I24" s="71">
        <v>796</v>
      </c>
      <c r="J24" s="82" t="s">
        <v>294</v>
      </c>
      <c r="K24" s="83">
        <v>1</v>
      </c>
      <c r="L24" s="74">
        <v>1</v>
      </c>
      <c r="M24" s="74">
        <v>1</v>
      </c>
      <c r="N24" s="72" t="s">
        <v>36</v>
      </c>
      <c r="O24" s="72" t="s">
        <v>36</v>
      </c>
      <c r="P24" s="72" t="s">
        <v>36</v>
      </c>
      <c r="Q24" s="73">
        <v>0</v>
      </c>
      <c r="R24" s="72">
        <v>0</v>
      </c>
      <c r="S24" s="123"/>
      <c r="T24" s="123"/>
    </row>
    <row r="25" spans="1:20" ht="104.25" customHeight="1">
      <c r="A25" s="60" t="str">
        <f t="shared" si="0"/>
        <v>852300.Р.86.1.05620002003</v>
      </c>
      <c r="B25" s="60" t="s">
        <v>152</v>
      </c>
      <c r="C25" s="60" t="s">
        <v>170</v>
      </c>
      <c r="D25" s="60"/>
      <c r="E25" s="60"/>
      <c r="F25" s="60"/>
      <c r="G25" s="60" t="s">
        <v>310</v>
      </c>
      <c r="H25" s="60" t="s">
        <v>174</v>
      </c>
      <c r="I25" s="71">
        <v>796</v>
      </c>
      <c r="J25" s="82" t="s">
        <v>295</v>
      </c>
      <c r="K25" s="83">
        <v>1</v>
      </c>
      <c r="L25" s="74">
        <v>1</v>
      </c>
      <c r="M25" s="74">
        <v>1</v>
      </c>
      <c r="N25" s="72" t="s">
        <v>36</v>
      </c>
      <c r="O25" s="72" t="s">
        <v>36</v>
      </c>
      <c r="P25" s="72" t="s">
        <v>36</v>
      </c>
      <c r="Q25" s="73">
        <v>0</v>
      </c>
      <c r="R25" s="72">
        <v>0</v>
      </c>
      <c r="S25" s="123"/>
      <c r="T25" s="123"/>
    </row>
    <row r="26" spans="1:20" ht="111.75" customHeight="1">
      <c r="A26" s="60" t="str">
        <f t="shared" si="0"/>
        <v>852300.Р.86.1.05620002003</v>
      </c>
      <c r="B26" s="60" t="s">
        <v>152</v>
      </c>
      <c r="C26" s="60" t="s">
        <v>170</v>
      </c>
      <c r="D26" s="60"/>
      <c r="E26" s="60"/>
      <c r="F26" s="60"/>
      <c r="G26" s="60" t="s">
        <v>310</v>
      </c>
      <c r="H26" s="60" t="s">
        <v>174</v>
      </c>
      <c r="I26" s="71">
        <v>796</v>
      </c>
      <c r="J26" s="82" t="s">
        <v>230</v>
      </c>
      <c r="K26" s="83">
        <v>1</v>
      </c>
      <c r="L26" s="74">
        <v>1</v>
      </c>
      <c r="M26" s="74">
        <v>1</v>
      </c>
      <c r="N26" s="72" t="s">
        <v>36</v>
      </c>
      <c r="O26" s="72" t="s">
        <v>36</v>
      </c>
      <c r="P26" s="72" t="s">
        <v>36</v>
      </c>
      <c r="Q26" s="73">
        <v>0</v>
      </c>
      <c r="R26" s="72">
        <v>0</v>
      </c>
      <c r="S26" s="123"/>
      <c r="T26" s="123"/>
    </row>
    <row r="27" spans="1:20" ht="111.75" customHeight="1">
      <c r="A27" s="60" t="str">
        <f t="shared" si="0"/>
        <v>852300.Р.86.1.05620002003</v>
      </c>
      <c r="B27" s="60" t="s">
        <v>152</v>
      </c>
      <c r="C27" s="60" t="s">
        <v>170</v>
      </c>
      <c r="D27" s="60"/>
      <c r="E27" s="60"/>
      <c r="F27" s="60"/>
      <c r="G27" s="60" t="s">
        <v>310</v>
      </c>
      <c r="H27" s="60" t="s">
        <v>174</v>
      </c>
      <c r="I27" s="71">
        <v>796</v>
      </c>
      <c r="J27" s="82" t="s">
        <v>231</v>
      </c>
      <c r="K27" s="83">
        <v>1</v>
      </c>
      <c r="L27" s="74">
        <v>1</v>
      </c>
      <c r="M27" s="74">
        <v>1</v>
      </c>
      <c r="N27" s="72" t="s">
        <v>36</v>
      </c>
      <c r="O27" s="72" t="s">
        <v>36</v>
      </c>
      <c r="P27" s="72" t="s">
        <v>36</v>
      </c>
      <c r="Q27" s="73">
        <v>0</v>
      </c>
      <c r="R27" s="72">
        <v>0</v>
      </c>
      <c r="S27" s="123"/>
      <c r="T27" s="123"/>
    </row>
    <row r="28" spans="1:20" ht="111.75" customHeight="1">
      <c r="A28" s="60" t="str">
        <f t="shared" si="0"/>
        <v>852300.Р.86.1.05620002003</v>
      </c>
      <c r="B28" s="60" t="s">
        <v>152</v>
      </c>
      <c r="C28" s="60" t="s">
        <v>170</v>
      </c>
      <c r="D28" s="60"/>
      <c r="E28" s="60"/>
      <c r="F28" s="60"/>
      <c r="G28" s="60" t="s">
        <v>310</v>
      </c>
      <c r="H28" s="60" t="s">
        <v>174</v>
      </c>
      <c r="I28" s="71">
        <v>796</v>
      </c>
      <c r="J28" s="82" t="s">
        <v>262</v>
      </c>
      <c r="K28" s="83" t="s">
        <v>36</v>
      </c>
      <c r="L28" s="74">
        <v>1</v>
      </c>
      <c r="M28" s="74" t="s">
        <v>36</v>
      </c>
      <c r="N28" s="72" t="s">
        <v>36</v>
      </c>
      <c r="O28" s="72" t="s">
        <v>36</v>
      </c>
      <c r="P28" s="72" t="s">
        <v>36</v>
      </c>
      <c r="Q28" s="73">
        <v>0</v>
      </c>
      <c r="R28" s="72">
        <v>0</v>
      </c>
      <c r="S28" s="123"/>
      <c r="T28" s="123"/>
    </row>
    <row r="29" spans="1:20" ht="111.75" customHeight="1">
      <c r="A29" s="60" t="str">
        <f t="shared" si="0"/>
        <v>852300.Р.86.1.05620002003</v>
      </c>
      <c r="B29" s="60" t="s">
        <v>152</v>
      </c>
      <c r="C29" s="60" t="s">
        <v>170</v>
      </c>
      <c r="D29" s="60"/>
      <c r="E29" s="60"/>
      <c r="F29" s="60"/>
      <c r="G29" s="60" t="s">
        <v>310</v>
      </c>
      <c r="H29" s="60" t="s">
        <v>174</v>
      </c>
      <c r="I29" s="71">
        <v>796</v>
      </c>
      <c r="J29" s="82" t="s">
        <v>271</v>
      </c>
      <c r="K29" s="83">
        <v>1</v>
      </c>
      <c r="L29" s="74">
        <v>1</v>
      </c>
      <c r="M29" s="74">
        <v>1</v>
      </c>
      <c r="N29" s="72" t="s">
        <v>36</v>
      </c>
      <c r="O29" s="72" t="s">
        <v>36</v>
      </c>
      <c r="P29" s="72" t="s">
        <v>36</v>
      </c>
      <c r="Q29" s="73">
        <v>0</v>
      </c>
      <c r="R29" s="72">
        <v>0</v>
      </c>
      <c r="S29" s="125"/>
      <c r="T29" s="125"/>
    </row>
    <row r="30" spans="1:20" ht="111.75" customHeight="1">
      <c r="A30" s="60" t="str">
        <f t="shared" si="0"/>
        <v>852300.Р.86.1.05620002003</v>
      </c>
      <c r="B30" s="60" t="s">
        <v>152</v>
      </c>
      <c r="C30" s="60" t="s">
        <v>170</v>
      </c>
      <c r="D30" s="60"/>
      <c r="E30" s="60"/>
      <c r="F30" s="60"/>
      <c r="G30" s="60" t="s">
        <v>310</v>
      </c>
      <c r="H30" s="60" t="s">
        <v>174</v>
      </c>
      <c r="I30" s="71">
        <v>796</v>
      </c>
      <c r="J30" s="82" t="s">
        <v>272</v>
      </c>
      <c r="K30" s="83">
        <v>1</v>
      </c>
      <c r="L30" s="74" t="s">
        <v>36</v>
      </c>
      <c r="M30" s="74">
        <v>1</v>
      </c>
      <c r="N30" s="72" t="s">
        <v>36</v>
      </c>
      <c r="O30" s="72" t="s">
        <v>36</v>
      </c>
      <c r="P30" s="72" t="s">
        <v>36</v>
      </c>
      <c r="Q30" s="73">
        <v>0</v>
      </c>
      <c r="R30" s="72">
        <v>0</v>
      </c>
      <c r="S30" s="123"/>
      <c r="T30" s="123"/>
    </row>
    <row r="31" spans="1:20" ht="111.75" customHeight="1">
      <c r="A31" s="60" t="str">
        <f t="shared" si="0"/>
        <v>852300.Р.86.1.05620002003</v>
      </c>
      <c r="B31" s="60" t="s">
        <v>152</v>
      </c>
      <c r="C31" s="60" t="s">
        <v>170</v>
      </c>
      <c r="D31" s="60"/>
      <c r="E31" s="60"/>
      <c r="F31" s="60"/>
      <c r="G31" s="60" t="s">
        <v>310</v>
      </c>
      <c r="H31" s="60" t="s">
        <v>174</v>
      </c>
      <c r="I31" s="71">
        <v>796</v>
      </c>
      <c r="J31" s="82" t="s">
        <v>296</v>
      </c>
      <c r="K31" s="83">
        <v>1</v>
      </c>
      <c r="L31" s="74" t="s">
        <v>36</v>
      </c>
      <c r="M31" s="74">
        <v>1</v>
      </c>
      <c r="N31" s="72" t="s">
        <v>36</v>
      </c>
      <c r="O31" s="72" t="s">
        <v>36</v>
      </c>
      <c r="P31" s="72" t="s">
        <v>36</v>
      </c>
      <c r="Q31" s="73">
        <v>0</v>
      </c>
      <c r="R31" s="72">
        <v>0</v>
      </c>
      <c r="S31" s="123"/>
      <c r="T31" s="123"/>
    </row>
    <row r="32" spans="1:20" ht="111.75" customHeight="1">
      <c r="A32" s="60" t="str">
        <f t="shared" si="0"/>
        <v>852300.Р.86.1.05620002003</v>
      </c>
      <c r="B32" s="60" t="s">
        <v>152</v>
      </c>
      <c r="C32" s="60" t="s">
        <v>170</v>
      </c>
      <c r="D32" s="60"/>
      <c r="E32" s="60"/>
      <c r="F32" s="60"/>
      <c r="G32" s="60" t="s">
        <v>310</v>
      </c>
      <c r="H32" s="60" t="s">
        <v>174</v>
      </c>
      <c r="I32" s="71">
        <v>796</v>
      </c>
      <c r="J32" s="82" t="s">
        <v>315</v>
      </c>
      <c r="K32" s="83" t="s">
        <v>36</v>
      </c>
      <c r="L32" s="74">
        <v>1</v>
      </c>
      <c r="M32" s="74" t="s">
        <v>36</v>
      </c>
      <c r="N32" s="72" t="s">
        <v>36</v>
      </c>
      <c r="O32" s="72" t="s">
        <v>36</v>
      </c>
      <c r="P32" s="72" t="s">
        <v>36</v>
      </c>
      <c r="Q32" s="73">
        <v>0</v>
      </c>
      <c r="R32" s="72">
        <v>0</v>
      </c>
      <c r="S32" s="123"/>
      <c r="T32" s="123"/>
    </row>
    <row r="33" spans="1:20" ht="111.75" customHeight="1">
      <c r="A33" s="60" t="str">
        <f t="shared" si="0"/>
        <v>852300.Р.86.1.05620002003</v>
      </c>
      <c r="B33" s="60" t="s">
        <v>152</v>
      </c>
      <c r="C33" s="60" t="s">
        <v>170</v>
      </c>
      <c r="D33" s="60"/>
      <c r="E33" s="60"/>
      <c r="F33" s="60"/>
      <c r="G33" s="60" t="s">
        <v>310</v>
      </c>
      <c r="H33" s="60" t="s">
        <v>174</v>
      </c>
      <c r="I33" s="71">
        <v>796</v>
      </c>
      <c r="J33" s="82" t="s">
        <v>316</v>
      </c>
      <c r="K33" s="83">
        <v>1</v>
      </c>
      <c r="L33" s="74">
        <v>1</v>
      </c>
      <c r="M33" s="74">
        <v>1</v>
      </c>
      <c r="N33" s="72" t="s">
        <v>36</v>
      </c>
      <c r="O33" s="72" t="s">
        <v>36</v>
      </c>
      <c r="P33" s="72" t="s">
        <v>36</v>
      </c>
      <c r="Q33" s="73">
        <v>0</v>
      </c>
      <c r="R33" s="72">
        <v>0</v>
      </c>
      <c r="S33" s="123"/>
      <c r="T33" s="123"/>
    </row>
    <row r="34" spans="1:20" ht="94.5">
      <c r="A34" s="60" t="str">
        <f t="shared" si="0"/>
        <v>852300.Р.86.1.05620002003</v>
      </c>
      <c r="B34" s="60" t="s">
        <v>152</v>
      </c>
      <c r="C34" s="60" t="s">
        <v>170</v>
      </c>
      <c r="D34" s="60"/>
      <c r="E34" s="60"/>
      <c r="F34" s="60"/>
      <c r="G34" s="60" t="s">
        <v>310</v>
      </c>
      <c r="H34" s="60" t="s">
        <v>174</v>
      </c>
      <c r="I34" s="71">
        <v>796</v>
      </c>
      <c r="J34" s="82" t="s">
        <v>186</v>
      </c>
      <c r="K34" s="83">
        <v>1</v>
      </c>
      <c r="L34" s="74">
        <v>1</v>
      </c>
      <c r="M34" s="74">
        <v>1</v>
      </c>
      <c r="N34" s="72" t="s">
        <v>36</v>
      </c>
      <c r="O34" s="72" t="s">
        <v>36</v>
      </c>
      <c r="P34" s="72" t="s">
        <v>36</v>
      </c>
      <c r="Q34" s="73">
        <v>0</v>
      </c>
      <c r="R34" s="72">
        <v>0</v>
      </c>
      <c r="S34" s="123"/>
      <c r="T34" s="123"/>
    </row>
    <row r="35" spans="1:20" ht="94.5">
      <c r="A35" s="60" t="str">
        <f t="shared" si="0"/>
        <v>852300.Р.86.1.05620002003</v>
      </c>
      <c r="B35" s="60" t="s">
        <v>152</v>
      </c>
      <c r="C35" s="60" t="s">
        <v>170</v>
      </c>
      <c r="D35" s="60"/>
      <c r="E35" s="60"/>
      <c r="F35" s="60"/>
      <c r="G35" s="60" t="s">
        <v>310</v>
      </c>
      <c r="H35" s="60" t="s">
        <v>174</v>
      </c>
      <c r="I35" s="71">
        <v>796</v>
      </c>
      <c r="J35" s="82" t="s">
        <v>175</v>
      </c>
      <c r="K35" s="83">
        <v>4</v>
      </c>
      <c r="L35" s="74">
        <v>4</v>
      </c>
      <c r="M35" s="74">
        <v>4</v>
      </c>
      <c r="N35" s="72" t="s">
        <v>36</v>
      </c>
      <c r="O35" s="72" t="s">
        <v>36</v>
      </c>
      <c r="P35" s="72" t="s">
        <v>36</v>
      </c>
      <c r="Q35" s="73">
        <v>0</v>
      </c>
      <c r="R35" s="72">
        <v>0</v>
      </c>
      <c r="S35" s="123"/>
      <c r="T35" s="123"/>
    </row>
    <row r="36" spans="1:20" ht="111.75" customHeight="1">
      <c r="A36" s="60" t="str">
        <f t="shared" si="0"/>
        <v>852300.Р.86.1.05620002003</v>
      </c>
      <c r="B36" s="60" t="s">
        <v>152</v>
      </c>
      <c r="C36" s="60" t="s">
        <v>170</v>
      </c>
      <c r="D36" s="60"/>
      <c r="E36" s="60"/>
      <c r="F36" s="60"/>
      <c r="G36" s="60" t="s">
        <v>310</v>
      </c>
      <c r="H36" s="60" t="s">
        <v>174</v>
      </c>
      <c r="I36" s="71">
        <v>796</v>
      </c>
      <c r="J36" s="82" t="s">
        <v>279</v>
      </c>
      <c r="K36" s="83">
        <v>1</v>
      </c>
      <c r="L36" s="74">
        <v>1</v>
      </c>
      <c r="M36" s="74">
        <v>1</v>
      </c>
      <c r="N36" s="72" t="s">
        <v>36</v>
      </c>
      <c r="O36" s="72" t="s">
        <v>36</v>
      </c>
      <c r="P36" s="72" t="s">
        <v>36</v>
      </c>
      <c r="Q36" s="73">
        <v>0</v>
      </c>
      <c r="R36" s="72">
        <v>0</v>
      </c>
      <c r="S36" s="123"/>
      <c r="T36" s="123"/>
    </row>
    <row r="37" spans="1:20" ht="111.75" customHeight="1">
      <c r="A37" s="60" t="str">
        <f t="shared" si="0"/>
        <v>852300.Р.86.1.05620002003</v>
      </c>
      <c r="B37" s="60" t="s">
        <v>152</v>
      </c>
      <c r="C37" s="60" t="s">
        <v>170</v>
      </c>
      <c r="D37" s="60"/>
      <c r="E37" s="60"/>
      <c r="F37" s="60"/>
      <c r="G37" s="60" t="s">
        <v>310</v>
      </c>
      <c r="H37" s="60" t="s">
        <v>174</v>
      </c>
      <c r="I37" s="71">
        <v>796</v>
      </c>
      <c r="J37" s="82" t="s">
        <v>280</v>
      </c>
      <c r="K37" s="83">
        <v>1</v>
      </c>
      <c r="L37" s="74"/>
      <c r="M37" s="74">
        <v>1</v>
      </c>
      <c r="N37" s="72" t="s">
        <v>36</v>
      </c>
      <c r="O37" s="72" t="s">
        <v>36</v>
      </c>
      <c r="P37" s="72" t="s">
        <v>36</v>
      </c>
      <c r="Q37" s="73">
        <v>0</v>
      </c>
      <c r="R37" s="72">
        <v>0</v>
      </c>
      <c r="S37" s="123"/>
      <c r="T37" s="123"/>
    </row>
    <row r="38" spans="1:20" ht="94.5">
      <c r="A38" s="60" t="str">
        <f t="shared" si="0"/>
        <v>852300.Р.86.1.05620002003</v>
      </c>
      <c r="B38" s="60" t="s">
        <v>152</v>
      </c>
      <c r="C38" s="60" t="s">
        <v>170</v>
      </c>
      <c r="D38" s="60"/>
      <c r="E38" s="60"/>
      <c r="F38" s="60"/>
      <c r="G38" s="60" t="s">
        <v>310</v>
      </c>
      <c r="H38" s="60" t="s">
        <v>174</v>
      </c>
      <c r="I38" s="71">
        <v>796</v>
      </c>
      <c r="J38" s="82" t="s">
        <v>281</v>
      </c>
      <c r="K38" s="83">
        <v>1</v>
      </c>
      <c r="L38" s="74">
        <v>1</v>
      </c>
      <c r="M38" s="74">
        <v>1</v>
      </c>
      <c r="N38" s="72" t="s">
        <v>36</v>
      </c>
      <c r="O38" s="72" t="s">
        <v>36</v>
      </c>
      <c r="P38" s="72" t="s">
        <v>36</v>
      </c>
      <c r="Q38" s="73">
        <v>0</v>
      </c>
      <c r="R38" s="72">
        <v>0</v>
      </c>
      <c r="S38" s="123"/>
      <c r="T38" s="123"/>
    </row>
    <row r="39" spans="1:20" ht="94.5">
      <c r="A39" s="60" t="str">
        <f t="shared" si="0"/>
        <v>852300.Р.86.1.05620002003</v>
      </c>
      <c r="B39" s="60" t="s">
        <v>152</v>
      </c>
      <c r="C39" s="60" t="s">
        <v>170</v>
      </c>
      <c r="D39" s="60"/>
      <c r="E39" s="60"/>
      <c r="F39" s="60"/>
      <c r="G39" s="60" t="s">
        <v>310</v>
      </c>
      <c r="H39" s="60" t="s">
        <v>174</v>
      </c>
      <c r="I39" s="71">
        <v>796</v>
      </c>
      <c r="J39" s="82" t="s">
        <v>282</v>
      </c>
      <c r="K39" s="83">
        <v>1</v>
      </c>
      <c r="L39" s="74">
        <v>1</v>
      </c>
      <c r="M39" s="74">
        <v>1</v>
      </c>
      <c r="N39" s="72" t="s">
        <v>36</v>
      </c>
      <c r="O39" s="72" t="s">
        <v>36</v>
      </c>
      <c r="P39" s="72" t="s">
        <v>36</v>
      </c>
      <c r="Q39" s="73">
        <v>0</v>
      </c>
      <c r="R39" s="72">
        <v>0</v>
      </c>
      <c r="S39" s="123"/>
      <c r="T39" s="123"/>
    </row>
    <row r="40" spans="1:20" ht="15.75" hidden="1">
      <c r="A40" s="60" t="s">
        <v>64</v>
      </c>
      <c r="B40" s="60"/>
      <c r="C40" s="60"/>
      <c r="D40" s="60"/>
      <c r="E40" s="60"/>
      <c r="F40" s="60"/>
      <c r="G40" s="60"/>
      <c r="H40" s="60"/>
      <c r="I40" s="71"/>
      <c r="J40" s="82"/>
      <c r="K40" s="71">
        <f>SUM(K21:K39)</f>
        <v>20</v>
      </c>
      <c r="L40" s="71">
        <f>SUM(L21:L39)</f>
        <v>19</v>
      </c>
      <c r="M40" s="71">
        <f>SUM(M21:M39)</f>
        <v>19</v>
      </c>
      <c r="N40" s="72" t="s">
        <v>36</v>
      </c>
      <c r="O40" s="72" t="s">
        <v>36</v>
      </c>
      <c r="P40" s="72" t="s">
        <v>36</v>
      </c>
      <c r="Q40" s="72" t="s">
        <v>36</v>
      </c>
      <c r="R40" s="72" t="s">
        <v>36</v>
      </c>
      <c r="S40" s="123"/>
      <c r="T40" s="123"/>
    </row>
    <row r="41" spans="19:20" ht="15.75">
      <c r="S41" s="121"/>
      <c r="T41" s="121"/>
    </row>
  </sheetData>
  <sheetProtection/>
  <autoFilter ref="A20:R20"/>
  <mergeCells count="51">
    <mergeCell ref="B9:B10"/>
    <mergeCell ref="B18:B19"/>
    <mergeCell ref="A17:A19"/>
    <mergeCell ref="E18:E19"/>
    <mergeCell ref="C4:J4"/>
    <mergeCell ref="J18:J19"/>
    <mergeCell ref="B17:D17"/>
    <mergeCell ref="C9:C10"/>
    <mergeCell ref="G18:G19"/>
    <mergeCell ref="C18:C19"/>
    <mergeCell ref="D18:D19"/>
    <mergeCell ref="Q18:Q19"/>
    <mergeCell ref="A1:R1"/>
    <mergeCell ref="Q17:R17"/>
    <mergeCell ref="O3:P5"/>
    <mergeCell ref="A8:A10"/>
    <mergeCell ref="B8:D8"/>
    <mergeCell ref="P18:P19"/>
    <mergeCell ref="O9:O10"/>
    <mergeCell ref="O8:P8"/>
    <mergeCell ref="P9:P10"/>
    <mergeCell ref="C5:J5"/>
    <mergeCell ref="J9:J10"/>
    <mergeCell ref="G9:G10"/>
    <mergeCell ref="R18:R19"/>
    <mergeCell ref="M18:M19"/>
    <mergeCell ref="H18:I18"/>
    <mergeCell ref="F18:F19"/>
    <mergeCell ref="K9:L10"/>
    <mergeCell ref="H9:I9"/>
    <mergeCell ref="C3:J3"/>
    <mergeCell ref="K3:N5"/>
    <mergeCell ref="J8:N8"/>
    <mergeCell ref="D9:D10"/>
    <mergeCell ref="E9:E10"/>
    <mergeCell ref="M9:N10"/>
    <mergeCell ref="L18:L19"/>
    <mergeCell ref="O18:O19"/>
    <mergeCell ref="M12:N12"/>
    <mergeCell ref="K18:K19"/>
    <mergeCell ref="M11:N11"/>
    <mergeCell ref="G17:J17"/>
    <mergeCell ref="N17:P17"/>
    <mergeCell ref="K17:M17"/>
    <mergeCell ref="N18:N19"/>
    <mergeCell ref="E8:F8"/>
    <mergeCell ref="E17:F17"/>
    <mergeCell ref="G8:I8"/>
    <mergeCell ref="K11:L11"/>
    <mergeCell ref="K12:L12"/>
    <mergeCell ref="F9:F10"/>
  </mergeCells>
  <printOptions horizontalCentered="1" verticalCentered="1"/>
  <pageMargins left="0.31496062992125984" right="0.31496062992125984" top="1.141732283464567" bottom="0.5511811023622047" header="0.31496062992125984" footer="0.31496062992125984"/>
  <pageSetup firstPageNumber="7" useFirstPageNumber="1" fitToHeight="100" horizontalDpi="600" verticalDpi="600" orientation="landscape" paperSize="9" scale="41" r:id="rId3"/>
  <headerFooter alignWithMargins="0">
    <oddHeader>&amp;C&amp;P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6"/>
  <sheetViews>
    <sheetView view="pageLayout" zoomScale="55" zoomScaleNormal="72" zoomScalePageLayoutView="55" workbookViewId="0" topLeftCell="A10">
      <selection activeCell="J13" sqref="J13"/>
    </sheetView>
  </sheetViews>
  <sheetFormatPr defaultColWidth="9.140625" defaultRowHeight="15"/>
  <cols>
    <col min="1" max="1" width="32.421875" style="80" customWidth="1"/>
    <col min="2" max="2" width="34.8515625" style="80" customWidth="1"/>
    <col min="3" max="3" width="23.7109375" style="80" customWidth="1"/>
    <col min="4" max="4" width="11.140625" style="80" customWidth="1"/>
    <col min="5" max="5" width="11.28125" style="80" customWidth="1"/>
    <col min="6" max="6" width="11.57421875" style="80" customWidth="1"/>
    <col min="7" max="7" width="32.57421875" style="80" customWidth="1"/>
    <col min="8" max="8" width="13.7109375" style="80" customWidth="1"/>
    <col min="9" max="9" width="12.00390625" style="80" customWidth="1"/>
    <col min="10" max="10" width="43.7109375" style="80" customWidth="1"/>
    <col min="11" max="11" width="16.00390625" style="80" customWidth="1"/>
    <col min="12" max="12" width="16.28125" style="80" customWidth="1"/>
    <col min="13" max="13" width="15.57421875" style="80" customWidth="1"/>
    <col min="14" max="14" width="12.8515625" style="80" customWidth="1"/>
    <col min="15" max="15" width="13.00390625" style="80" customWidth="1"/>
    <col min="16" max="16" width="14.140625" style="80" customWidth="1"/>
    <col min="17" max="18" width="13.421875" style="80" customWidth="1"/>
    <col min="19" max="20" width="13.421875" style="80" hidden="1" customWidth="1"/>
    <col min="21" max="21" width="14.00390625" style="80" customWidth="1"/>
    <col min="22" max="22" width="12.57421875" style="80" customWidth="1"/>
    <col min="23" max="23" width="11.57421875" style="80" customWidth="1"/>
    <col min="24" max="24" width="9.140625" style="80" customWidth="1"/>
    <col min="25" max="25" width="31.00390625" style="80" customWidth="1"/>
    <col min="26" max="26" width="11.8515625" style="80" customWidth="1"/>
    <col min="27" max="27" width="13.7109375" style="80" customWidth="1"/>
    <col min="28" max="28" width="9.140625" style="80" customWidth="1"/>
    <col min="29" max="16384" width="9.140625" style="80" customWidth="1"/>
  </cols>
  <sheetData>
    <row r="1" spans="1:13" ht="15.75">
      <c r="A1" s="187" t="s">
        <v>78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64"/>
      <c r="M1" s="64"/>
    </row>
    <row r="2" spans="1:13" ht="15.75">
      <c r="A2" s="65" t="s">
        <v>22</v>
      </c>
      <c r="B2" s="65">
        <v>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6" ht="58.5" customHeight="1">
      <c r="A3" s="64" t="s">
        <v>0</v>
      </c>
      <c r="B3" s="64"/>
      <c r="C3" s="188" t="s">
        <v>222</v>
      </c>
      <c r="D3" s="188"/>
      <c r="E3" s="188"/>
      <c r="F3" s="188"/>
      <c r="G3" s="188"/>
      <c r="H3" s="188"/>
      <c r="I3" s="188"/>
      <c r="J3" s="188"/>
      <c r="K3" s="189" t="s">
        <v>159</v>
      </c>
      <c r="L3" s="189"/>
      <c r="M3" s="189"/>
      <c r="N3" s="189"/>
      <c r="O3" s="191" t="s">
        <v>223</v>
      </c>
      <c r="P3" s="191"/>
    </row>
    <row r="4" spans="1:16" ht="18.75" customHeight="1">
      <c r="A4" s="64"/>
      <c r="B4" s="64"/>
      <c r="C4" s="192" t="s">
        <v>160</v>
      </c>
      <c r="D4" s="192"/>
      <c r="E4" s="192"/>
      <c r="F4" s="192"/>
      <c r="G4" s="192"/>
      <c r="H4" s="192"/>
      <c r="I4" s="192"/>
      <c r="J4" s="192"/>
      <c r="K4" s="189"/>
      <c r="L4" s="189"/>
      <c r="M4" s="189"/>
      <c r="N4" s="189"/>
      <c r="O4" s="191"/>
      <c r="P4" s="191"/>
    </row>
    <row r="5" spans="1:16" ht="21" customHeight="1">
      <c r="A5" s="64" t="s">
        <v>1</v>
      </c>
      <c r="B5" s="64"/>
      <c r="C5" s="193" t="s">
        <v>224</v>
      </c>
      <c r="D5" s="193"/>
      <c r="E5" s="193"/>
      <c r="F5" s="193"/>
      <c r="G5" s="193"/>
      <c r="H5" s="193"/>
      <c r="I5" s="193"/>
      <c r="J5" s="193"/>
      <c r="K5" s="189"/>
      <c r="L5" s="189"/>
      <c r="M5" s="189"/>
      <c r="N5" s="189"/>
      <c r="O5" s="191"/>
      <c r="P5" s="191"/>
    </row>
    <row r="6" spans="1:13" ht="15.75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5.75">
      <c r="A7" s="64" t="s">
        <v>3</v>
      </c>
      <c r="B7" s="64"/>
      <c r="C7" s="64"/>
      <c r="D7" s="64"/>
      <c r="E7" s="64"/>
      <c r="F7" s="64"/>
      <c r="G7" s="64"/>
      <c r="H7" s="64"/>
      <c r="I7" s="64"/>
      <c r="J7" s="64"/>
      <c r="K7" s="66"/>
      <c r="L7" s="64"/>
      <c r="M7" s="64"/>
    </row>
    <row r="8" spans="1:16" ht="102.75" customHeight="1">
      <c r="A8" s="178" t="s">
        <v>25</v>
      </c>
      <c r="B8" s="181" t="s">
        <v>4</v>
      </c>
      <c r="C8" s="182"/>
      <c r="D8" s="183"/>
      <c r="E8" s="184" t="s">
        <v>5</v>
      </c>
      <c r="F8" s="185"/>
      <c r="G8" s="181" t="s">
        <v>6</v>
      </c>
      <c r="H8" s="182"/>
      <c r="I8" s="183"/>
      <c r="J8" s="173" t="s">
        <v>7</v>
      </c>
      <c r="K8" s="173"/>
      <c r="L8" s="173"/>
      <c r="M8" s="173"/>
      <c r="N8" s="173"/>
      <c r="O8" s="177" t="s">
        <v>125</v>
      </c>
      <c r="P8" s="177"/>
    </row>
    <row r="9" spans="1:16" ht="33.75" customHeight="1">
      <c r="A9" s="179"/>
      <c r="B9" s="178" t="s">
        <v>31</v>
      </c>
      <c r="C9" s="178" t="s">
        <v>31</v>
      </c>
      <c r="D9" s="178" t="s">
        <v>31</v>
      </c>
      <c r="E9" s="178" t="s">
        <v>31</v>
      </c>
      <c r="F9" s="178" t="s">
        <v>31</v>
      </c>
      <c r="G9" s="178" t="s">
        <v>29</v>
      </c>
      <c r="H9" s="181" t="s">
        <v>30</v>
      </c>
      <c r="I9" s="183"/>
      <c r="J9" s="173" t="s">
        <v>285</v>
      </c>
      <c r="K9" s="173" t="s">
        <v>286</v>
      </c>
      <c r="L9" s="173"/>
      <c r="M9" s="173" t="s">
        <v>287</v>
      </c>
      <c r="N9" s="173"/>
      <c r="O9" s="194" t="s">
        <v>126</v>
      </c>
      <c r="P9" s="186" t="s">
        <v>127</v>
      </c>
    </row>
    <row r="10" spans="1:16" ht="36" customHeight="1">
      <c r="A10" s="180"/>
      <c r="B10" s="180"/>
      <c r="C10" s="180"/>
      <c r="D10" s="180"/>
      <c r="E10" s="180"/>
      <c r="F10" s="180"/>
      <c r="G10" s="180"/>
      <c r="H10" s="70" t="s">
        <v>35</v>
      </c>
      <c r="I10" s="70" t="s">
        <v>32</v>
      </c>
      <c r="J10" s="173"/>
      <c r="K10" s="173"/>
      <c r="L10" s="173"/>
      <c r="M10" s="173"/>
      <c r="N10" s="173"/>
      <c r="O10" s="194"/>
      <c r="P10" s="186"/>
    </row>
    <row r="11" spans="1:16" ht="15.75">
      <c r="A11" s="70">
        <v>1</v>
      </c>
      <c r="B11" s="70">
        <v>2</v>
      </c>
      <c r="C11" s="70">
        <v>3</v>
      </c>
      <c r="D11" s="70">
        <v>4</v>
      </c>
      <c r="E11" s="70">
        <v>5</v>
      </c>
      <c r="F11" s="70">
        <v>6</v>
      </c>
      <c r="G11" s="67">
        <v>7</v>
      </c>
      <c r="H11" s="70">
        <v>8</v>
      </c>
      <c r="I11" s="70">
        <v>9</v>
      </c>
      <c r="J11" s="70">
        <v>10</v>
      </c>
      <c r="K11" s="173">
        <f>J11+1</f>
        <v>11</v>
      </c>
      <c r="L11" s="173"/>
      <c r="M11" s="173">
        <f>K11+1</f>
        <v>12</v>
      </c>
      <c r="N11" s="173"/>
      <c r="O11" s="70">
        <f>M11+1</f>
        <v>13</v>
      </c>
      <c r="P11" s="70">
        <f>O11+1</f>
        <v>14</v>
      </c>
    </row>
    <row r="12" spans="1:16" ht="57.75" customHeight="1">
      <c r="A12" s="60" t="s">
        <v>300</v>
      </c>
      <c r="B12" s="60"/>
      <c r="C12" s="60"/>
      <c r="D12" s="70"/>
      <c r="E12" s="70"/>
      <c r="F12" s="68"/>
      <c r="G12" s="70" t="s">
        <v>226</v>
      </c>
      <c r="H12" s="60" t="s">
        <v>225</v>
      </c>
      <c r="I12" s="71">
        <v>744</v>
      </c>
      <c r="J12" s="70">
        <v>100</v>
      </c>
      <c r="K12" s="173">
        <v>100</v>
      </c>
      <c r="L12" s="173"/>
      <c r="M12" s="190">
        <v>100</v>
      </c>
      <c r="N12" s="190"/>
      <c r="O12" s="73">
        <f>ROUND(P12/J12*100,1)</f>
        <v>5</v>
      </c>
      <c r="P12" s="74">
        <f>ROUNDDOWN(J12*0.05,0)</f>
        <v>5</v>
      </c>
    </row>
    <row r="13" spans="1:12" ht="15.75">
      <c r="A13" s="75"/>
      <c r="B13" s="76"/>
      <c r="C13" s="76"/>
      <c r="D13" s="76"/>
      <c r="E13" s="76"/>
      <c r="F13" s="76"/>
      <c r="G13" s="77"/>
      <c r="H13" s="76"/>
      <c r="I13" s="76"/>
      <c r="J13" s="78"/>
      <c r="K13" s="78"/>
      <c r="L13" s="79"/>
    </row>
    <row r="15" ht="15.75">
      <c r="A15" s="80" t="s">
        <v>8</v>
      </c>
    </row>
    <row r="16" spans="19:20" ht="15.75">
      <c r="S16" s="119"/>
      <c r="T16" s="119"/>
    </row>
    <row r="17" spans="1:20" ht="89.25" customHeight="1">
      <c r="A17" s="178" t="s">
        <v>25</v>
      </c>
      <c r="B17" s="181" t="s">
        <v>123</v>
      </c>
      <c r="C17" s="182"/>
      <c r="D17" s="183"/>
      <c r="E17" s="184" t="s">
        <v>124</v>
      </c>
      <c r="F17" s="185"/>
      <c r="G17" s="181" t="s">
        <v>9</v>
      </c>
      <c r="H17" s="182"/>
      <c r="I17" s="182"/>
      <c r="J17" s="183"/>
      <c r="K17" s="173" t="s">
        <v>10</v>
      </c>
      <c r="L17" s="173"/>
      <c r="M17" s="173"/>
      <c r="N17" s="173" t="s">
        <v>128</v>
      </c>
      <c r="O17" s="173"/>
      <c r="P17" s="173"/>
      <c r="Q17" s="177" t="s">
        <v>129</v>
      </c>
      <c r="R17" s="177"/>
      <c r="S17" s="120"/>
      <c r="T17" s="120"/>
    </row>
    <row r="18" spans="1:20" ht="42.75" customHeight="1">
      <c r="A18" s="179"/>
      <c r="B18" s="178" t="s">
        <v>11</v>
      </c>
      <c r="C18" s="178" t="s">
        <v>12</v>
      </c>
      <c r="D18" s="178" t="s">
        <v>13</v>
      </c>
      <c r="E18" s="178" t="s">
        <v>14</v>
      </c>
      <c r="F18" s="178" t="s">
        <v>15</v>
      </c>
      <c r="G18" s="178" t="s">
        <v>48</v>
      </c>
      <c r="H18" s="181" t="s">
        <v>30</v>
      </c>
      <c r="I18" s="183"/>
      <c r="J18" s="178" t="s">
        <v>16</v>
      </c>
      <c r="K18" s="178" t="str">
        <f>'ОУИ 1.пни'!K18:K19</f>
        <v>2023 год (очередной финансовый год)</v>
      </c>
      <c r="L18" s="178" t="str">
        <f>'ОУИ 1.пни'!L18:L19</f>
        <v>2024 год
 (1-й год планового периода)</v>
      </c>
      <c r="M18" s="178" t="str">
        <f>'ОУИ 1.пни'!M18:M19</f>
        <v>2025 год 
(2-й год планового периода)</v>
      </c>
      <c r="N18" s="178" t="str">
        <f>'ОУИ 1.пни'!N18:N19</f>
        <v>2023 год (очередной финансовый год)</v>
      </c>
      <c r="O18" s="178" t="str">
        <f>'ОУИ 1.пни'!O18:O19</f>
        <v>2024 год
 (1-й год планового периода)</v>
      </c>
      <c r="P18" s="178" t="str">
        <f>'ОУИ 1.пни'!P18:P19</f>
        <v>2025 год 
(2-й год планового периода)</v>
      </c>
      <c r="Q18" s="172" t="s">
        <v>126</v>
      </c>
      <c r="R18" s="174" t="s">
        <v>127</v>
      </c>
      <c r="S18" s="120"/>
      <c r="T18" s="120"/>
    </row>
    <row r="19" spans="1:21" ht="42" customHeight="1">
      <c r="A19" s="180"/>
      <c r="B19" s="180"/>
      <c r="C19" s="180"/>
      <c r="D19" s="180"/>
      <c r="E19" s="180"/>
      <c r="F19" s="180"/>
      <c r="G19" s="180"/>
      <c r="H19" s="70" t="s">
        <v>35</v>
      </c>
      <c r="I19" s="70" t="s">
        <v>32</v>
      </c>
      <c r="J19" s="180"/>
      <c r="K19" s="180"/>
      <c r="L19" s="180"/>
      <c r="M19" s="180"/>
      <c r="N19" s="180"/>
      <c r="O19" s="180"/>
      <c r="P19" s="180"/>
      <c r="Q19" s="172"/>
      <c r="R19" s="174"/>
      <c r="S19" s="76"/>
      <c r="T19" s="76"/>
      <c r="U19" s="117"/>
    </row>
    <row r="20" spans="1:23" ht="15.75">
      <c r="A20" s="70">
        <v>1</v>
      </c>
      <c r="B20" s="70">
        <v>2</v>
      </c>
      <c r="C20" s="70">
        <v>3</v>
      </c>
      <c r="D20" s="70">
        <v>4</v>
      </c>
      <c r="E20" s="70">
        <v>5</v>
      </c>
      <c r="F20" s="70">
        <v>6</v>
      </c>
      <c r="G20" s="70">
        <v>7</v>
      </c>
      <c r="H20" s="70">
        <v>8</v>
      </c>
      <c r="I20" s="70">
        <v>9</v>
      </c>
      <c r="J20" s="70">
        <v>10</v>
      </c>
      <c r="K20" s="70">
        <v>11</v>
      </c>
      <c r="L20" s="81">
        <v>12</v>
      </c>
      <c r="M20" s="81">
        <v>13</v>
      </c>
      <c r="N20" s="70">
        <v>14</v>
      </c>
      <c r="O20" s="70">
        <v>15</v>
      </c>
      <c r="P20" s="70">
        <v>16</v>
      </c>
      <c r="Q20" s="70" t="s">
        <v>130</v>
      </c>
      <c r="R20" s="70" t="s">
        <v>131</v>
      </c>
      <c r="S20" s="123"/>
      <c r="T20" s="123"/>
      <c r="U20" s="124"/>
      <c r="V20" s="128"/>
      <c r="W20" s="128"/>
    </row>
    <row r="21" spans="1:23" ht="57" customHeight="1">
      <c r="A21" s="60" t="str">
        <f>$A$12</f>
        <v>850000.Р.86.1.05510002003</v>
      </c>
      <c r="B21" s="60"/>
      <c r="C21" s="60"/>
      <c r="D21" s="60"/>
      <c r="E21" s="60"/>
      <c r="F21" s="60"/>
      <c r="G21" s="60" t="s">
        <v>119</v>
      </c>
      <c r="H21" s="60" t="s">
        <v>17</v>
      </c>
      <c r="I21" s="71">
        <v>642</v>
      </c>
      <c r="J21" s="197" t="s">
        <v>232</v>
      </c>
      <c r="K21" s="83">
        <v>1</v>
      </c>
      <c r="L21" s="74">
        <v>1</v>
      </c>
      <c r="M21" s="74">
        <f>L21</f>
        <v>1</v>
      </c>
      <c r="N21" s="72"/>
      <c r="O21" s="72"/>
      <c r="P21" s="72"/>
      <c r="Q21" s="145">
        <f>ROUND(R21/K21*100,1)</f>
        <v>0</v>
      </c>
      <c r="R21" s="74">
        <f>ROUNDDOWN(K21*0%,0)</f>
        <v>0</v>
      </c>
      <c r="S21" s="123" t="s">
        <v>178</v>
      </c>
      <c r="T21" s="123" t="s">
        <v>177</v>
      </c>
      <c r="U21" s="118"/>
      <c r="V21" s="128"/>
      <c r="W21" s="128"/>
    </row>
    <row r="22" spans="1:23" ht="57" customHeight="1">
      <c r="A22" s="60" t="str">
        <f>$A$12</f>
        <v>850000.Р.86.1.05510002003</v>
      </c>
      <c r="B22" s="60"/>
      <c r="C22" s="60"/>
      <c r="D22" s="60"/>
      <c r="E22" s="60"/>
      <c r="F22" s="60"/>
      <c r="G22" s="60" t="s">
        <v>229</v>
      </c>
      <c r="H22" s="60" t="s">
        <v>227</v>
      </c>
      <c r="I22" s="71" t="s">
        <v>228</v>
      </c>
      <c r="J22" s="198"/>
      <c r="K22" s="83">
        <v>18</v>
      </c>
      <c r="L22" s="74">
        <v>18</v>
      </c>
      <c r="M22" s="74">
        <v>18</v>
      </c>
      <c r="N22" s="72"/>
      <c r="O22" s="72"/>
      <c r="P22" s="72"/>
      <c r="Q22" s="83">
        <f>ROUND(R22/K22*100,1)</f>
        <v>0</v>
      </c>
      <c r="R22" s="74">
        <f>ROUNDDOWN(K22*0%,0)</f>
        <v>0</v>
      </c>
      <c r="S22" s="123"/>
      <c r="T22" s="123"/>
      <c r="U22" s="118"/>
      <c r="V22" s="128"/>
      <c r="W22" s="128"/>
    </row>
    <row r="23" spans="1:23" ht="66" customHeight="1">
      <c r="A23" s="60" t="str">
        <f>$A$12</f>
        <v>850000.Р.86.1.05510002003</v>
      </c>
      <c r="B23" s="60"/>
      <c r="C23" s="60"/>
      <c r="D23" s="60"/>
      <c r="E23" s="60"/>
      <c r="F23" s="60"/>
      <c r="G23" s="60" t="s">
        <v>119</v>
      </c>
      <c r="H23" s="60" t="s">
        <v>17</v>
      </c>
      <c r="I23" s="71">
        <v>642</v>
      </c>
      <c r="J23" s="197" t="s">
        <v>314</v>
      </c>
      <c r="K23" s="83">
        <v>1</v>
      </c>
      <c r="L23" s="74">
        <v>1</v>
      </c>
      <c r="M23" s="74">
        <f>L23</f>
        <v>1</v>
      </c>
      <c r="N23" s="72"/>
      <c r="O23" s="72"/>
      <c r="P23" s="72"/>
      <c r="Q23" s="145">
        <f>ROUND(R23/K23*100,1)</f>
        <v>0</v>
      </c>
      <c r="R23" s="74">
        <f>ROUNDDOWN(K23*0%,0)</f>
        <v>0</v>
      </c>
      <c r="S23" s="123" t="s">
        <v>178</v>
      </c>
      <c r="T23" s="123" t="s">
        <v>177</v>
      </c>
      <c r="U23" s="118"/>
      <c r="V23" s="128"/>
      <c r="W23" s="128"/>
    </row>
    <row r="24" spans="1:23" ht="66" customHeight="1">
      <c r="A24" s="60" t="str">
        <f>$A$12</f>
        <v>850000.Р.86.1.05510002003</v>
      </c>
      <c r="B24" s="60"/>
      <c r="C24" s="60"/>
      <c r="D24" s="60"/>
      <c r="E24" s="60"/>
      <c r="F24" s="60"/>
      <c r="G24" s="60" t="s">
        <v>229</v>
      </c>
      <c r="H24" s="60" t="s">
        <v>227</v>
      </c>
      <c r="I24" s="71" t="s">
        <v>228</v>
      </c>
      <c r="J24" s="198"/>
      <c r="K24" s="83">
        <v>15</v>
      </c>
      <c r="L24" s="74">
        <v>15</v>
      </c>
      <c r="M24" s="74">
        <v>15</v>
      </c>
      <c r="N24" s="72"/>
      <c r="O24" s="72"/>
      <c r="P24" s="72"/>
      <c r="Q24" s="83">
        <f>ROUND(R24/K24*100,1)</f>
        <v>0</v>
      </c>
      <c r="R24" s="74">
        <f>ROUNDDOWN(K24*0%,0)</f>
        <v>0</v>
      </c>
      <c r="S24" s="123"/>
      <c r="T24" s="123"/>
      <c r="U24" s="118"/>
      <c r="V24" s="128"/>
      <c r="W24" s="128"/>
    </row>
    <row r="25" spans="19:23" ht="15.75">
      <c r="S25" s="123"/>
      <c r="T25" s="123"/>
      <c r="U25" s="118"/>
      <c r="V25" s="128"/>
      <c r="W25" s="128"/>
    </row>
    <row r="26" spans="19:24" ht="15.75">
      <c r="S26" s="125"/>
      <c r="T26" s="125"/>
      <c r="U26" s="126"/>
      <c r="V26" s="129"/>
      <c r="W26" s="129"/>
      <c r="X26" s="127"/>
    </row>
    <row r="27" spans="19:24" ht="15.75">
      <c r="S27" s="125"/>
      <c r="T27" s="125"/>
      <c r="U27" s="126"/>
      <c r="V27" s="129"/>
      <c r="W27" s="129"/>
      <c r="X27" s="127"/>
    </row>
    <row r="28" spans="19:24" ht="15.75">
      <c r="S28" s="125"/>
      <c r="T28" s="125"/>
      <c r="U28" s="126"/>
      <c r="V28" s="129"/>
      <c r="W28" s="129"/>
      <c r="X28" s="127"/>
    </row>
    <row r="29" spans="19:24" ht="15.75">
      <c r="S29" s="125"/>
      <c r="T29" s="125"/>
      <c r="U29" s="126"/>
      <c r="V29" s="129"/>
      <c r="W29" s="129"/>
      <c r="X29" s="127"/>
    </row>
    <row r="30" spans="19:23" ht="15.75">
      <c r="S30" s="123"/>
      <c r="T30" s="123"/>
      <c r="U30" s="124"/>
      <c r="V30" s="128"/>
      <c r="W30" s="128"/>
    </row>
    <row r="31" spans="19:23" ht="15.75">
      <c r="S31" s="123"/>
      <c r="T31" s="123"/>
      <c r="U31" s="124"/>
      <c r="V31" s="128"/>
      <c r="W31" s="128"/>
    </row>
    <row r="32" spans="19:23" ht="15.75">
      <c r="S32" s="123"/>
      <c r="T32" s="123"/>
      <c r="U32" s="124"/>
      <c r="V32" s="128"/>
      <c r="W32" s="128"/>
    </row>
    <row r="33" spans="19:23" ht="15.75">
      <c r="S33" s="123"/>
      <c r="T33" s="123"/>
      <c r="U33" s="124"/>
      <c r="V33" s="128"/>
      <c r="W33" s="128"/>
    </row>
    <row r="34" spans="19:23" ht="15.75">
      <c r="S34" s="123"/>
      <c r="T34" s="123"/>
      <c r="U34" s="124"/>
      <c r="V34" s="128"/>
      <c r="W34" s="128"/>
    </row>
    <row r="35" spans="19:23" ht="15.75">
      <c r="S35" s="123"/>
      <c r="T35" s="123"/>
      <c r="U35" s="124"/>
      <c r="V35" s="130"/>
      <c r="W35" s="130"/>
    </row>
    <row r="36" spans="19:20" ht="15.75">
      <c r="S36" s="121"/>
      <c r="T36" s="121"/>
    </row>
  </sheetData>
  <sheetProtection/>
  <autoFilter ref="A20:R20"/>
  <mergeCells count="53">
    <mergeCell ref="A8:A10"/>
    <mergeCell ref="B8:D8"/>
    <mergeCell ref="J21:J22"/>
    <mergeCell ref="J23:J24"/>
    <mergeCell ref="O3:P5"/>
    <mergeCell ref="C4:J4"/>
    <mergeCell ref="C5:J5"/>
    <mergeCell ref="C9:C10"/>
    <mergeCell ref="D9:D10"/>
    <mergeCell ref="C18:C19"/>
    <mergeCell ref="D18:D19"/>
    <mergeCell ref="E18:E19"/>
    <mergeCell ref="A1:K1"/>
    <mergeCell ref="C3:J3"/>
    <mergeCell ref="K3:N5"/>
    <mergeCell ref="F9:F10"/>
    <mergeCell ref="G9:G10"/>
    <mergeCell ref="H9:I9"/>
    <mergeCell ref="J9:J10"/>
    <mergeCell ref="E9:E10"/>
    <mergeCell ref="E8:F8"/>
    <mergeCell ref="G8:I8"/>
    <mergeCell ref="O9:O10"/>
    <mergeCell ref="K11:L11"/>
    <mergeCell ref="K12:L12"/>
    <mergeCell ref="K9:L10"/>
    <mergeCell ref="B9:B10"/>
    <mergeCell ref="A17:A19"/>
    <mergeCell ref="B17:D17"/>
    <mergeCell ref="E17:F17"/>
    <mergeCell ref="G17:J17"/>
    <mergeCell ref="K17:M17"/>
    <mergeCell ref="B18:B19"/>
    <mergeCell ref="F18:F19"/>
    <mergeCell ref="G18:G19"/>
    <mergeCell ref="M18:M19"/>
    <mergeCell ref="N18:N19"/>
    <mergeCell ref="O18:O19"/>
    <mergeCell ref="P18:P19"/>
    <mergeCell ref="L18:L19"/>
    <mergeCell ref="H18:I18"/>
    <mergeCell ref="J18:J19"/>
    <mergeCell ref="K18:K19"/>
    <mergeCell ref="Q18:Q19"/>
    <mergeCell ref="Q17:R17"/>
    <mergeCell ref="R18:R19"/>
    <mergeCell ref="J8:N8"/>
    <mergeCell ref="O8:P8"/>
    <mergeCell ref="M9:N10"/>
    <mergeCell ref="P9:P10"/>
    <mergeCell ref="M11:N11"/>
    <mergeCell ref="M12:N12"/>
    <mergeCell ref="N17:P17"/>
  </mergeCells>
  <printOptions horizontalCentered="1" verticalCentered="1"/>
  <pageMargins left="0.31496062992125984" right="0.31496062992125984" top="1.141732283464567" bottom="0.5511811023622047" header="0.31496062992125984" footer="0.31496062992125984"/>
  <pageSetup firstPageNumber="10" useFirstPageNumber="1" fitToHeight="100" horizontalDpi="600" verticalDpi="600" orientation="landscape" paperSize="9" scale="41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Layout" zoomScaleNormal="80" zoomScaleSheetLayoutView="85" workbookViewId="0" topLeftCell="A13">
      <selection activeCell="F17" sqref="F17:N17"/>
    </sheetView>
  </sheetViews>
  <sheetFormatPr defaultColWidth="9.140625" defaultRowHeight="15"/>
  <cols>
    <col min="2" max="2" width="37.8515625" style="0" customWidth="1"/>
    <col min="5" max="5" width="11.00390625" style="0" customWidth="1"/>
    <col min="6" max="6" width="9.140625" style="0" customWidth="1"/>
    <col min="7" max="7" width="8.140625" style="0" customWidth="1"/>
    <col min="8" max="8" width="14.8515625" style="0" customWidth="1"/>
    <col min="9" max="9" width="13.57421875" style="0" customWidth="1"/>
    <col min="10" max="10" width="9.140625" style="0" customWidth="1"/>
    <col min="11" max="14" width="11.140625" style="0" customWidth="1"/>
  </cols>
  <sheetData>
    <row r="1" spans="1:14" ht="30" customHeight="1">
      <c r="A1" s="225" t="s">
        <v>90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9.25" customHeight="1">
      <c r="A3" s="226" t="s">
        <v>91</v>
      </c>
      <c r="B3" s="226"/>
      <c r="C3" s="226"/>
      <c r="D3" s="226"/>
      <c r="E3" s="226"/>
      <c r="F3" s="227" t="s">
        <v>151</v>
      </c>
      <c r="G3" s="227"/>
      <c r="H3" s="227"/>
      <c r="I3" s="227"/>
      <c r="J3" s="227"/>
      <c r="K3" s="227"/>
      <c r="L3" s="227"/>
      <c r="M3" s="227"/>
      <c r="N3" s="227"/>
    </row>
    <row r="4" spans="1:14" ht="33" customHeight="1">
      <c r="A4" s="226" t="s">
        <v>38</v>
      </c>
      <c r="B4" s="226"/>
      <c r="C4" s="226"/>
      <c r="D4" s="226"/>
      <c r="E4" s="226"/>
      <c r="F4" s="226"/>
      <c r="G4" s="226"/>
      <c r="H4" s="228" t="s">
        <v>18</v>
      </c>
      <c r="I4" s="228"/>
      <c r="J4" s="228"/>
      <c r="K4" s="228"/>
      <c r="L4" s="228"/>
      <c r="M4" s="228"/>
      <c r="N4" s="228"/>
    </row>
    <row r="5" spans="1:14" ht="15">
      <c r="A5" s="11" t="s">
        <v>39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6.75" customHeight="1">
      <c r="A7" s="229" t="s">
        <v>40</v>
      </c>
      <c r="B7" s="229"/>
      <c r="C7" s="229" t="s">
        <v>41</v>
      </c>
      <c r="D7" s="229"/>
      <c r="E7" s="229"/>
      <c r="F7" s="229"/>
      <c r="G7" s="229"/>
      <c r="H7" s="229" t="s">
        <v>42</v>
      </c>
      <c r="I7" s="229"/>
      <c r="J7" s="229"/>
      <c r="K7" s="229"/>
      <c r="L7" s="229"/>
      <c r="M7" s="229"/>
      <c r="N7" s="229"/>
    </row>
    <row r="8" spans="1:14" ht="14.25" customHeight="1">
      <c r="A8" s="229">
        <v>1</v>
      </c>
      <c r="B8" s="229"/>
      <c r="C8" s="229">
        <v>2</v>
      </c>
      <c r="D8" s="229"/>
      <c r="E8" s="229"/>
      <c r="F8" s="229"/>
      <c r="G8" s="229"/>
      <c r="H8" s="229">
        <v>3</v>
      </c>
      <c r="I8" s="229"/>
      <c r="J8" s="229"/>
      <c r="K8" s="229"/>
      <c r="L8" s="229"/>
      <c r="M8" s="229"/>
      <c r="N8" s="229"/>
    </row>
    <row r="9" spans="1:14" ht="29.25" customHeight="1">
      <c r="A9" s="230" t="s">
        <v>132</v>
      </c>
      <c r="B9" s="231"/>
      <c r="C9" s="232" t="s">
        <v>92</v>
      </c>
      <c r="D9" s="233"/>
      <c r="E9" s="233"/>
      <c r="F9" s="233"/>
      <c r="G9" s="234"/>
      <c r="H9" s="229" t="s">
        <v>317</v>
      </c>
      <c r="I9" s="229"/>
      <c r="J9" s="229"/>
      <c r="K9" s="229"/>
      <c r="L9" s="229"/>
      <c r="M9" s="229"/>
      <c r="N9" s="229"/>
    </row>
    <row r="10" spans="1:14" ht="45.75" customHeight="1">
      <c r="A10" s="235" t="s">
        <v>93</v>
      </c>
      <c r="B10" s="235"/>
      <c r="C10" s="232" t="s">
        <v>94</v>
      </c>
      <c r="D10" s="233"/>
      <c r="E10" s="233"/>
      <c r="F10" s="233"/>
      <c r="G10" s="234"/>
      <c r="H10" s="229" t="s">
        <v>317</v>
      </c>
      <c r="I10" s="229"/>
      <c r="J10" s="229"/>
      <c r="K10" s="229"/>
      <c r="L10" s="229"/>
      <c r="M10" s="229"/>
      <c r="N10" s="229"/>
    </row>
    <row r="11" spans="1:14" ht="43.5" customHeight="1">
      <c r="A11" s="230" t="s">
        <v>95</v>
      </c>
      <c r="B11" s="231"/>
      <c r="C11" s="232" t="s">
        <v>94</v>
      </c>
      <c r="D11" s="233"/>
      <c r="E11" s="233"/>
      <c r="F11" s="233"/>
      <c r="G11" s="234"/>
      <c r="H11" s="229" t="s">
        <v>317</v>
      </c>
      <c r="I11" s="229"/>
      <c r="J11" s="229"/>
      <c r="K11" s="229"/>
      <c r="L11" s="229"/>
      <c r="M11" s="229"/>
      <c r="N11" s="229"/>
    </row>
    <row r="12" spans="1:14" ht="30" customHeight="1">
      <c r="A12" s="235" t="s">
        <v>96</v>
      </c>
      <c r="B12" s="235"/>
      <c r="C12" s="232" t="s">
        <v>94</v>
      </c>
      <c r="D12" s="233"/>
      <c r="E12" s="233"/>
      <c r="F12" s="233"/>
      <c r="G12" s="234"/>
      <c r="H12" s="229" t="s">
        <v>317</v>
      </c>
      <c r="I12" s="229"/>
      <c r="J12" s="229"/>
      <c r="K12" s="229"/>
      <c r="L12" s="229"/>
      <c r="M12" s="229"/>
      <c r="N12" s="229"/>
    </row>
    <row r="13" spans="1:14" ht="15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33.75" customHeight="1">
      <c r="A14" s="236" t="s">
        <v>43</v>
      </c>
      <c r="B14" s="236"/>
      <c r="C14" s="236"/>
      <c r="D14" s="236"/>
      <c r="E14" s="236"/>
      <c r="F14" s="237" t="s">
        <v>187</v>
      </c>
      <c r="G14" s="237"/>
      <c r="H14" s="237"/>
      <c r="I14" s="237"/>
      <c r="J14" s="237"/>
      <c r="K14" s="237"/>
      <c r="L14" s="237"/>
      <c r="M14" s="237"/>
      <c r="N14" s="237"/>
    </row>
    <row r="15" spans="1:14" ht="63" customHeight="1">
      <c r="A15" s="236" t="s">
        <v>44</v>
      </c>
      <c r="B15" s="236"/>
      <c r="C15" s="236"/>
      <c r="D15" s="236"/>
      <c r="E15" s="236"/>
      <c r="F15" s="238" t="s">
        <v>188</v>
      </c>
      <c r="G15" s="238"/>
      <c r="H15" s="238"/>
      <c r="I15" s="238"/>
      <c r="J15" s="238"/>
      <c r="K15" s="238"/>
      <c r="L15" s="238"/>
      <c r="M15" s="238"/>
      <c r="N15" s="238"/>
    </row>
    <row r="16" spans="1:14" ht="60" customHeight="1">
      <c r="A16" s="236" t="s">
        <v>45</v>
      </c>
      <c r="B16" s="236"/>
      <c r="C16" s="236"/>
      <c r="D16" s="236"/>
      <c r="E16" s="236"/>
      <c r="F16" s="240" t="s">
        <v>318</v>
      </c>
      <c r="G16" s="241"/>
      <c r="H16" s="241"/>
      <c r="I16" s="241"/>
      <c r="J16" s="241"/>
      <c r="K16" s="241"/>
      <c r="L16" s="241"/>
      <c r="M16" s="241"/>
      <c r="N16" s="241"/>
    </row>
    <row r="17" spans="1:14" ht="35.25" customHeight="1">
      <c r="A17" s="242" t="s">
        <v>97</v>
      </c>
      <c r="B17" s="242"/>
      <c r="C17" s="242"/>
      <c r="D17" s="242"/>
      <c r="E17" s="242"/>
      <c r="F17" s="241" t="s">
        <v>312</v>
      </c>
      <c r="G17" s="241"/>
      <c r="H17" s="241"/>
      <c r="I17" s="241"/>
      <c r="J17" s="241"/>
      <c r="K17" s="241"/>
      <c r="L17" s="241"/>
      <c r="M17" s="241"/>
      <c r="N17" s="241"/>
    </row>
    <row r="18" spans="1:14" ht="34.5" customHeight="1">
      <c r="A18" s="236" t="s">
        <v>46</v>
      </c>
      <c r="B18" s="236"/>
      <c r="C18" s="236"/>
      <c r="D18" s="236"/>
      <c r="E18" s="236"/>
      <c r="F18" s="238" t="s">
        <v>182</v>
      </c>
      <c r="G18" s="238"/>
      <c r="H18" s="238"/>
      <c r="I18" s="238"/>
      <c r="J18" s="238"/>
      <c r="K18" s="238"/>
      <c r="L18" s="238"/>
      <c r="M18" s="238"/>
      <c r="N18" s="238"/>
    </row>
    <row r="19" spans="1:14" ht="33.75" customHeight="1">
      <c r="A19" s="236" t="s">
        <v>47</v>
      </c>
      <c r="B19" s="236"/>
      <c r="C19" s="236"/>
      <c r="D19" s="236"/>
      <c r="E19" s="236"/>
      <c r="F19" s="239"/>
      <c r="G19" s="239"/>
      <c r="H19" s="239"/>
      <c r="I19" s="239"/>
      <c r="J19" s="239"/>
      <c r="K19" s="239"/>
      <c r="L19" s="239"/>
      <c r="M19" s="239"/>
      <c r="N19" s="239"/>
    </row>
    <row r="20" spans="1:14" ht="15.75">
      <c r="A20" s="211" t="s">
        <v>301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</row>
    <row r="21" spans="1:14" s="151" customFormat="1" ht="33.75" customHeight="1">
      <c r="A21" s="208" t="s">
        <v>302</v>
      </c>
      <c r="B21" s="208"/>
      <c r="C21" s="208"/>
      <c r="D21" s="208"/>
      <c r="E21" s="208" t="s">
        <v>25</v>
      </c>
      <c r="F21" s="208"/>
      <c r="G21" s="208"/>
      <c r="H21" s="208" t="s">
        <v>303</v>
      </c>
      <c r="I21" s="208"/>
      <c r="J21" s="208"/>
      <c r="K21" s="205" t="s">
        <v>304</v>
      </c>
      <c r="L21" s="205" t="s">
        <v>305</v>
      </c>
      <c r="M21" s="205" t="s">
        <v>306</v>
      </c>
      <c r="N21" s="205" t="s">
        <v>307</v>
      </c>
    </row>
    <row r="22" spans="1:14" s="151" customFormat="1" ht="21.75" customHeight="1">
      <c r="A22" s="208"/>
      <c r="B22" s="208"/>
      <c r="C22" s="208"/>
      <c r="D22" s="208"/>
      <c r="E22" s="208"/>
      <c r="F22" s="208"/>
      <c r="G22" s="208"/>
      <c r="H22" s="208" t="s">
        <v>29</v>
      </c>
      <c r="I22" s="209" t="s">
        <v>308</v>
      </c>
      <c r="J22" s="209"/>
      <c r="K22" s="206"/>
      <c r="L22" s="206"/>
      <c r="M22" s="206"/>
      <c r="N22" s="206"/>
    </row>
    <row r="23" spans="1:14" s="151" customFormat="1" ht="30.75" customHeight="1">
      <c r="A23" s="208"/>
      <c r="B23" s="208"/>
      <c r="C23" s="208"/>
      <c r="D23" s="208"/>
      <c r="E23" s="208"/>
      <c r="F23" s="208"/>
      <c r="G23" s="208"/>
      <c r="H23" s="208"/>
      <c r="I23" s="159" t="s">
        <v>35</v>
      </c>
      <c r="J23" s="159" t="s">
        <v>309</v>
      </c>
      <c r="K23" s="207"/>
      <c r="L23" s="207"/>
      <c r="M23" s="207"/>
      <c r="N23" s="207"/>
    </row>
    <row r="24" spans="1:14" s="153" customFormat="1" ht="37.5" customHeight="1">
      <c r="A24" s="210" t="s">
        <v>80</v>
      </c>
      <c r="B24" s="210"/>
      <c r="C24" s="210"/>
      <c r="D24" s="210"/>
      <c r="E24" s="201"/>
      <c r="F24" s="202"/>
      <c r="G24" s="202"/>
      <c r="H24" s="158"/>
      <c r="I24" s="152"/>
      <c r="J24" s="152"/>
      <c r="K24" s="152"/>
      <c r="L24" s="152"/>
      <c r="M24" s="152"/>
      <c r="N24" s="152"/>
    </row>
    <row r="25" spans="1:14" s="153" customFormat="1" ht="49.5" customHeight="1">
      <c r="A25" s="203" t="str">
        <f>'ОУИ 1.пни'!J21</f>
        <v>Теоретическая лингвистика и методика преподавания хантыйского и мансийского языков</v>
      </c>
      <c r="B25" s="200"/>
      <c r="C25" s="200"/>
      <c r="D25" s="200"/>
      <c r="E25" s="201" t="str">
        <f>'ОУИ 1.пни'!A21</f>
        <v>720000.Р.86.1.05090002002</v>
      </c>
      <c r="F25" s="202"/>
      <c r="G25" s="202"/>
      <c r="H25" s="155" t="str">
        <f>'ОУИ 1.пни'!G21</f>
        <v>количество научно-исследовательских работ</v>
      </c>
      <c r="I25" s="157" t="str">
        <f>'ОУИ 1.пни'!H21</f>
        <v>единица </v>
      </c>
      <c r="J25" s="154">
        <f>'ОУИ 1.пни'!I21</f>
        <v>642</v>
      </c>
      <c r="K25" s="158">
        <v>0.25</v>
      </c>
      <c r="L25" s="158">
        <v>0.5</v>
      </c>
      <c r="M25" s="158">
        <v>0.75</v>
      </c>
      <c r="N25" s="158">
        <v>1</v>
      </c>
    </row>
    <row r="26" spans="1:14" s="153" customFormat="1" ht="49.5" customHeight="1">
      <c r="A26" s="203" t="str">
        <f>'ОУИ 1.пни'!J22</f>
        <v>Мониторинг качества жизни коренных малочисленных народов ХМАО-Югры в субъективных оценках</v>
      </c>
      <c r="B26" s="200"/>
      <c r="C26" s="200"/>
      <c r="D26" s="200"/>
      <c r="E26" s="201" t="str">
        <f>'ОУИ 1.пни'!A22</f>
        <v>720000.Р.86.1.05090002002</v>
      </c>
      <c r="F26" s="202"/>
      <c r="G26" s="202"/>
      <c r="H26" s="155" t="str">
        <f>'ОУИ 1.пни'!G22</f>
        <v>количество научно-исследовательских работ</v>
      </c>
      <c r="I26" s="157" t="str">
        <f>'ОУИ 1.пни'!H22</f>
        <v>единица </v>
      </c>
      <c r="J26" s="154">
        <f>'ОУИ 1.пни'!I22</f>
        <v>642</v>
      </c>
      <c r="K26" s="158">
        <v>0.25</v>
      </c>
      <c r="L26" s="158">
        <v>0.5</v>
      </c>
      <c r="M26" s="158">
        <v>0.75</v>
      </c>
      <c r="N26" s="158">
        <v>1</v>
      </c>
    </row>
    <row r="27" spans="1:14" s="153" customFormat="1" ht="49.5" customHeight="1">
      <c r="A27" s="203" t="str">
        <f>'ОУИ 1.пни'!J23</f>
        <v>Историко-культурное наследие Югры: проблемы сохранения и репрезентации</v>
      </c>
      <c r="B27" s="200"/>
      <c r="C27" s="200"/>
      <c r="D27" s="200"/>
      <c r="E27" s="201" t="str">
        <f>'ОУИ 1.пни'!A23</f>
        <v>720000.Р.86.1.05090002002</v>
      </c>
      <c r="F27" s="202"/>
      <c r="G27" s="202"/>
      <c r="H27" s="155" t="str">
        <f>'ОУИ 1.пни'!G23</f>
        <v>количество научно-исследовательских работ</v>
      </c>
      <c r="I27" s="157" t="str">
        <f>'ОУИ 1.пни'!H23</f>
        <v>единица </v>
      </c>
      <c r="J27" s="154">
        <f>'ОУИ 1.пни'!I23</f>
        <v>642</v>
      </c>
      <c r="K27" s="158">
        <v>0.25</v>
      </c>
      <c r="L27" s="158">
        <v>0.5</v>
      </c>
      <c r="M27" s="158">
        <v>0.75</v>
      </c>
      <c r="N27" s="158">
        <v>1</v>
      </c>
    </row>
    <row r="28" spans="1:14" s="153" customFormat="1" ht="49.5" customHeight="1">
      <c r="A28" s="203" t="str">
        <f>'ОУИ 1.пни'!J24</f>
        <v>Современные научные направления и технологии в системе гуманитарного образования</v>
      </c>
      <c r="B28" s="200"/>
      <c r="C28" s="200"/>
      <c r="D28" s="200"/>
      <c r="E28" s="201" t="str">
        <f>'ОУИ 1.пни'!A24</f>
        <v>720000.Р.86.1.05090002002</v>
      </c>
      <c r="F28" s="202"/>
      <c r="G28" s="202"/>
      <c r="H28" s="155" t="str">
        <f>'ОУИ 1.пни'!G24</f>
        <v>количество научно-исследовательских работ</v>
      </c>
      <c r="I28" s="157" t="str">
        <f>'ОУИ 1.пни'!H24</f>
        <v>единица </v>
      </c>
      <c r="J28" s="154">
        <f>'ОУИ 1.пни'!I24</f>
        <v>642</v>
      </c>
      <c r="K28" s="158">
        <v>0.25</v>
      </c>
      <c r="L28" s="158">
        <v>0.5</v>
      </c>
      <c r="M28" s="158">
        <v>0.75</v>
      </c>
      <c r="N28" s="158">
        <v>1</v>
      </c>
    </row>
    <row r="29" spans="1:14" s="153" customFormat="1" ht="49.5" customHeight="1">
      <c r="A29" s="203" t="str">
        <f>'ОУИ 1.пни'!J25</f>
        <v>Фольклор обских угров и самодийцев в записях ХХ и начала ХХI веков: локальные особенности</v>
      </c>
      <c r="B29" s="200"/>
      <c r="C29" s="200"/>
      <c r="D29" s="200"/>
      <c r="E29" s="201" t="str">
        <f>'ОУИ 1.пни'!A25</f>
        <v>720000.Р.86.1.05090002002</v>
      </c>
      <c r="F29" s="202"/>
      <c r="G29" s="202"/>
      <c r="H29" s="155" t="str">
        <f>'ОУИ 1.пни'!G25</f>
        <v>количество научно-исследовательских работ</v>
      </c>
      <c r="I29" s="157" t="str">
        <f>'ОУИ 1.пни'!H25</f>
        <v>единица </v>
      </c>
      <c r="J29" s="154">
        <f>'ОУИ 1.пни'!I25</f>
        <v>642</v>
      </c>
      <c r="K29" s="158">
        <v>0.25</v>
      </c>
      <c r="L29" s="158">
        <v>0.5</v>
      </c>
      <c r="M29" s="158">
        <v>0.75</v>
      </c>
      <c r="N29" s="158">
        <v>1</v>
      </c>
    </row>
    <row r="30" spans="1:14" s="153" customFormat="1" ht="49.5" customHeight="1">
      <c r="A30" s="203" t="str">
        <f>'ОУИ 1.пни'!J26</f>
        <v>Обско-угорская литература: творческие индивидуальности</v>
      </c>
      <c r="B30" s="200"/>
      <c r="C30" s="200"/>
      <c r="D30" s="200"/>
      <c r="E30" s="201" t="str">
        <f>'ОУИ 1.пни'!A26</f>
        <v>720000.Р.86.1.05090002002</v>
      </c>
      <c r="F30" s="202"/>
      <c r="G30" s="202"/>
      <c r="H30" s="155" t="str">
        <f>'ОУИ 1.пни'!G26</f>
        <v>количество научно-исследовательских работ</v>
      </c>
      <c r="I30" s="157" t="str">
        <f>'ОУИ 1.пни'!H26</f>
        <v>единица </v>
      </c>
      <c r="J30" s="154">
        <f>'ОУИ 1.пни'!I26</f>
        <v>642</v>
      </c>
      <c r="K30" s="158">
        <v>0.25</v>
      </c>
      <c r="L30" s="158">
        <v>0.5</v>
      </c>
      <c r="M30" s="158">
        <v>0.75</v>
      </c>
      <c r="N30" s="158">
        <v>1</v>
      </c>
    </row>
    <row r="31" spans="1:14" s="153" customFormat="1" ht="37.5" customHeight="1">
      <c r="A31" s="204" t="s">
        <v>66</v>
      </c>
      <c r="B31" s="204"/>
      <c r="C31" s="204"/>
      <c r="D31" s="204"/>
      <c r="E31" s="201"/>
      <c r="F31" s="202"/>
      <c r="G31" s="202"/>
      <c r="H31" s="158"/>
      <c r="I31" s="152"/>
      <c r="J31" s="152"/>
      <c r="K31" s="152"/>
      <c r="L31" s="152"/>
      <c r="M31" s="152"/>
      <c r="N31" s="152"/>
    </row>
    <row r="32" spans="1:14" s="153" customFormat="1" ht="49.5" customHeight="1">
      <c r="A32" s="199" t="str">
        <f>'ОУИ 2.нмо'!J21</f>
        <v>Разработка комплектов материалов для муниципального, регионального этапов олимпиады школьников ХМАО-Югры по родным языкам и литературе коренных малочисленных народов Севера </v>
      </c>
      <c r="B32" s="200"/>
      <c r="C32" s="200"/>
      <c r="D32" s="200"/>
      <c r="E32" s="201" t="str">
        <f>'ОУИ 2.нмо'!A21</f>
        <v>720000.Р.86.1.05580150001</v>
      </c>
      <c r="F32" s="202"/>
      <c r="G32" s="202"/>
      <c r="H32" s="155" t="str">
        <f>'ОУИ 2.нмо'!G21</f>
        <v>количество отчетов</v>
      </c>
      <c r="I32" s="155" t="str">
        <f>'ОУИ 2.нмо'!H21</f>
        <v>единица </v>
      </c>
      <c r="J32" s="156">
        <f>'ОУИ 2.нмо'!I21</f>
        <v>642</v>
      </c>
      <c r="K32" s="158">
        <f>0.25*36</f>
        <v>9</v>
      </c>
      <c r="L32" s="158">
        <f>0.5*36</f>
        <v>18</v>
      </c>
      <c r="M32" s="158">
        <v>36</v>
      </c>
      <c r="N32" s="158">
        <v>36</v>
      </c>
    </row>
    <row r="33" spans="1:14" s="153" customFormat="1" ht="49.5" customHeight="1">
      <c r="A33" s="199" t="str">
        <f>'ОУИ 2.нмо'!J22</f>
        <v>Разработка комплектов материалов для проведения региональной олимпиады ХМАО-Югры для обучающихся профессиональных образовательных организаций по родным языкам и литературе коренных малочисленных народов Севера  </v>
      </c>
      <c r="B33" s="200"/>
      <c r="C33" s="200"/>
      <c r="D33" s="200"/>
      <c r="E33" s="201" t="str">
        <f>'ОУИ 2.нмо'!A22</f>
        <v>720000.Р.86.1.05580150001</v>
      </c>
      <c r="F33" s="202"/>
      <c r="G33" s="202"/>
      <c r="H33" s="155" t="str">
        <f>'ОУИ 2.нмо'!G22</f>
        <v>количество отчетов</v>
      </c>
      <c r="I33" s="155" t="str">
        <f>'ОУИ 2.нмо'!H22</f>
        <v>единица </v>
      </c>
      <c r="J33" s="156">
        <f>'ОУИ 2.нмо'!I22</f>
        <v>642</v>
      </c>
      <c r="K33" s="158">
        <v>1</v>
      </c>
      <c r="L33" s="158">
        <v>3</v>
      </c>
      <c r="M33" s="158">
        <v>5</v>
      </c>
      <c r="N33" s="158">
        <v>5</v>
      </c>
    </row>
    <row r="34" spans="1:14" s="153" customFormat="1" ht="49.5" customHeight="1">
      <c r="A34" s="199" t="str">
        <f>'ОУИ 2.нмо'!J23</f>
        <v>Подготовка к публикации номеров научно-теоретического и методического журнала «Вестник угроведения»</v>
      </c>
      <c r="B34" s="200"/>
      <c r="C34" s="200"/>
      <c r="D34" s="200"/>
      <c r="E34" s="201" t="str">
        <f>'ОУИ 2.нмо'!A23</f>
        <v>720000.Р.86.1.05580150001</v>
      </c>
      <c r="F34" s="202"/>
      <c r="G34" s="202"/>
      <c r="H34" s="155" t="str">
        <f>'ОУИ 2.нмо'!G23</f>
        <v>количество отчетов</v>
      </c>
      <c r="I34" s="155" t="str">
        <f>'ОУИ 2.нмо'!H23</f>
        <v>единица </v>
      </c>
      <c r="J34" s="156">
        <f>'ОУИ 2.нмо'!I23</f>
        <v>642</v>
      </c>
      <c r="K34" s="158">
        <v>1</v>
      </c>
      <c r="L34" s="158">
        <v>2</v>
      </c>
      <c r="M34" s="158">
        <v>3</v>
      </c>
      <c r="N34" s="158">
        <v>4</v>
      </c>
    </row>
    <row r="35" spans="1:14" s="153" customFormat="1" ht="49.5" customHeight="1">
      <c r="A35" s="199" t="str">
        <f>'ОУИ 2.нмо'!J24</f>
        <v>Разработка научно-методических материалов в сфере родных языков и культуры КМНС </v>
      </c>
      <c r="B35" s="200"/>
      <c r="C35" s="200"/>
      <c r="D35" s="200"/>
      <c r="E35" s="201" t="str">
        <f>'ОУИ 2.нмо'!A24</f>
        <v>720000.Р.86.1.05580150001</v>
      </c>
      <c r="F35" s="202"/>
      <c r="G35" s="202"/>
      <c r="H35" s="155" t="str">
        <f>'ОУИ 2.нмо'!G24</f>
        <v>количество отчетов</v>
      </c>
      <c r="I35" s="155" t="str">
        <f>'ОУИ 2.нмо'!H24</f>
        <v>единица </v>
      </c>
      <c r="J35" s="156">
        <f>'ОУИ 2.нмо'!I24</f>
        <v>642</v>
      </c>
      <c r="K35" s="158">
        <v>1</v>
      </c>
      <c r="L35" s="158">
        <v>2</v>
      </c>
      <c r="M35" s="158">
        <v>3</v>
      </c>
      <c r="N35" s="158">
        <v>4</v>
      </c>
    </row>
    <row r="36" spans="1:14" s="153" customFormat="1" ht="49.5" customHeight="1">
      <c r="A36" s="199" t="str">
        <f>'ОУИ 2.нмо'!J25</f>
        <v>Разработка методических Рекомендации «Реализация этнокультурной составляющей в содержании предмета «Родной язык и родная литература» (для организаций дополнительного образования и образовательных дошкольных учреждений)</v>
      </c>
      <c r="B36" s="200"/>
      <c r="C36" s="200"/>
      <c r="D36" s="200"/>
      <c r="E36" s="201" t="str">
        <f>'ОУИ 2.нмо'!A25</f>
        <v>720000.Р.86.1.05580150001</v>
      </c>
      <c r="F36" s="202"/>
      <c r="G36" s="202"/>
      <c r="H36" s="155" t="str">
        <f>'ОУИ 2.нмо'!G25</f>
        <v>количество отчетов</v>
      </c>
      <c r="I36" s="155" t="str">
        <f>'ОУИ 2.нмо'!H25</f>
        <v>единица </v>
      </c>
      <c r="J36" s="156">
        <f>'ОУИ 2.нмо'!I25</f>
        <v>642</v>
      </c>
      <c r="K36" s="158">
        <v>0.25</v>
      </c>
      <c r="L36" s="158">
        <v>0.5</v>
      </c>
      <c r="M36" s="158">
        <v>0.75</v>
      </c>
      <c r="N36" s="158">
        <v>1</v>
      </c>
    </row>
    <row r="37" spans="1:14" s="153" customFormat="1" ht="49.5" customHeight="1">
      <c r="A37" s="199" t="str">
        <f>'ОУИ 2.нмо'!J26</f>
        <v>Перевод материалов с хантыйского, мансийского и ненецкого языков</v>
      </c>
      <c r="B37" s="200"/>
      <c r="C37" s="200"/>
      <c r="D37" s="200"/>
      <c r="E37" s="201" t="str">
        <f>'ОУИ 2.нмо'!A26</f>
        <v>720000.Р.86.1.05580150001</v>
      </c>
      <c r="F37" s="202"/>
      <c r="G37" s="202"/>
      <c r="H37" s="155" t="str">
        <f>'ОУИ 2.нмо'!G26</f>
        <v>количество отчетов</v>
      </c>
      <c r="I37" s="155" t="str">
        <f>'ОУИ 2.нмо'!H26</f>
        <v>единица </v>
      </c>
      <c r="J37" s="156">
        <f>'ОУИ 2.нмо'!I26</f>
        <v>642</v>
      </c>
      <c r="K37" s="158">
        <v>1</v>
      </c>
      <c r="L37" s="158">
        <v>2</v>
      </c>
      <c r="M37" s="158">
        <v>2</v>
      </c>
      <c r="N37" s="158">
        <v>2</v>
      </c>
    </row>
    <row r="38" spans="1:14" s="153" customFormat="1" ht="49.5" customHeight="1">
      <c r="A38" s="199" t="str">
        <f>'ОУИ 2.нмо'!J27</f>
        <v>Создание и пополнение электронных ресурсов: 
Депозитарий по фольклору обских угров и самодийцев</v>
      </c>
      <c r="B38" s="200"/>
      <c r="C38" s="200"/>
      <c r="D38" s="200"/>
      <c r="E38" s="201" t="str">
        <f>'ОУИ 2.нмо'!A27</f>
        <v>720000.Р.86.1.05580150001</v>
      </c>
      <c r="F38" s="202"/>
      <c r="G38" s="202"/>
      <c r="H38" s="155" t="str">
        <f>'ОУИ 2.нмо'!G27</f>
        <v>количество отчетов</v>
      </c>
      <c r="I38" s="155" t="str">
        <f>'ОУИ 2.нмо'!H27</f>
        <v>единица </v>
      </c>
      <c r="J38" s="156">
        <f>'ОУИ 2.нмо'!I27</f>
        <v>642</v>
      </c>
      <c r="K38" s="158">
        <v>0.25</v>
      </c>
      <c r="L38" s="158">
        <v>0.5</v>
      </c>
      <c r="M38" s="158">
        <v>0.75</v>
      </c>
      <c r="N38" s="158">
        <v>1</v>
      </c>
    </row>
    <row r="39" spans="1:14" s="153" customFormat="1" ht="49.5" customHeight="1">
      <c r="A39" s="199" t="str">
        <f>'ОУИ 2.нмо'!J28</f>
        <v>Создание и пополнение электронных ресурсов: 
Диалектологический атлас обско-угорских и самодийских языков</v>
      </c>
      <c r="B39" s="200"/>
      <c r="C39" s="200"/>
      <c r="D39" s="200"/>
      <c r="E39" s="201" t="str">
        <f>'ОУИ 2.нмо'!A28</f>
        <v>720000.Р.86.1.05580150001</v>
      </c>
      <c r="F39" s="202"/>
      <c r="G39" s="202"/>
      <c r="H39" s="155" t="str">
        <f>'ОУИ 2.нмо'!G28</f>
        <v>количество отчетов</v>
      </c>
      <c r="I39" s="155" t="str">
        <f>'ОУИ 2.нмо'!H28</f>
        <v>единица </v>
      </c>
      <c r="J39" s="156">
        <f>'ОУИ 2.нмо'!I28</f>
        <v>642</v>
      </c>
      <c r="K39" s="158">
        <v>0.25</v>
      </c>
      <c r="L39" s="158">
        <v>0.5</v>
      </c>
      <c r="M39" s="158">
        <v>0.75</v>
      </c>
      <c r="N39" s="158">
        <v>1</v>
      </c>
    </row>
    <row r="40" spans="1:14" s="153" customFormat="1" ht="49.5" customHeight="1">
      <c r="A40" s="199" t="str">
        <f>'ОУИ 2.нмо'!J29</f>
        <v>Создание и пополнение электронных ресурсов: 
Литературная карта Югры</v>
      </c>
      <c r="B40" s="200"/>
      <c r="C40" s="200"/>
      <c r="D40" s="200"/>
      <c r="E40" s="201" t="str">
        <f>'ОУИ 2.нмо'!A29</f>
        <v>720000.Р.86.1.05580150001</v>
      </c>
      <c r="F40" s="202"/>
      <c r="G40" s="202"/>
      <c r="H40" s="155" t="str">
        <f>'ОУИ 2.нмо'!G29</f>
        <v>количество отчетов</v>
      </c>
      <c r="I40" s="155" t="str">
        <f>'ОУИ 2.нмо'!H29</f>
        <v>единица </v>
      </c>
      <c r="J40" s="156">
        <f>'ОУИ 2.нмо'!I29</f>
        <v>642</v>
      </c>
      <c r="K40" s="158">
        <v>0.5</v>
      </c>
      <c r="L40" s="158">
        <v>1</v>
      </c>
      <c r="M40" s="158">
        <v>1</v>
      </c>
      <c r="N40" s="158">
        <v>1</v>
      </c>
    </row>
    <row r="41" spans="1:14" s="153" customFormat="1" ht="49.5" customHeight="1">
      <c r="A41" s="199" t="str">
        <f>'ОУИ 2.нмо'!J30</f>
        <v>Создание и пополнение электронных ресурсов: Онлайн-словарь по хантыйскому языку</v>
      </c>
      <c r="B41" s="200"/>
      <c r="C41" s="200"/>
      <c r="D41" s="200"/>
      <c r="E41" s="201" t="str">
        <f>'ОУИ 2.нмо'!A30</f>
        <v>720000.Р.86.1.05580150001</v>
      </c>
      <c r="F41" s="202"/>
      <c r="G41" s="202"/>
      <c r="H41" s="155" t="str">
        <f>'ОУИ 2.нмо'!G30</f>
        <v>количество отчетов</v>
      </c>
      <c r="I41" s="155" t="str">
        <f>'ОУИ 2.нмо'!H30</f>
        <v>единица </v>
      </c>
      <c r="J41" s="156">
        <f>'ОУИ 2.нмо'!I30</f>
        <v>642</v>
      </c>
      <c r="K41" s="158">
        <v>0.25</v>
      </c>
      <c r="L41" s="158">
        <v>0.5</v>
      </c>
      <c r="M41" s="158">
        <v>0.75</v>
      </c>
      <c r="N41" s="158">
        <v>1</v>
      </c>
    </row>
    <row r="42" spans="1:14" s="153" customFormat="1" ht="49.5" customHeight="1">
      <c r="A42" s="199" t="str">
        <f>'ОУИ 2.нмо'!J31</f>
        <v>Создание и пополнение электронных ресурсов: 
База данных мониторинговых исследований</v>
      </c>
      <c r="B42" s="200"/>
      <c r="C42" s="200"/>
      <c r="D42" s="200"/>
      <c r="E42" s="201" t="str">
        <f>'ОУИ 2.нмо'!A31</f>
        <v>720000.Р.86.1.05580150001</v>
      </c>
      <c r="F42" s="202"/>
      <c r="G42" s="202"/>
      <c r="H42" s="155" t="str">
        <f>'ОУИ 2.нмо'!G31</f>
        <v>количество отчетов</v>
      </c>
      <c r="I42" s="155" t="str">
        <f>'ОУИ 2.нмо'!H31</f>
        <v>единица </v>
      </c>
      <c r="J42" s="156">
        <f>'ОУИ 2.нмо'!I31</f>
        <v>642</v>
      </c>
      <c r="K42" s="158">
        <v>0</v>
      </c>
      <c r="L42" s="158">
        <v>0.25</v>
      </c>
      <c r="M42" s="158">
        <v>0.5</v>
      </c>
      <c r="N42" s="158">
        <v>1</v>
      </c>
    </row>
    <row r="43" spans="1:14" s="153" customFormat="1" ht="49.5" customHeight="1">
      <c r="A43" s="199" t="str">
        <f>'ОУИ 2.нмо'!J32</f>
        <v>Создание и пополнение электронных ресурсов: 
Электронная библиотека "В помощь учителю родного языка и литературы"</v>
      </c>
      <c r="B43" s="200"/>
      <c r="C43" s="200"/>
      <c r="D43" s="200"/>
      <c r="E43" s="201" t="str">
        <f>'ОУИ 2.нмо'!A32</f>
        <v>720000.Р.86.1.05580150001</v>
      </c>
      <c r="F43" s="202"/>
      <c r="G43" s="202"/>
      <c r="H43" s="155" t="str">
        <f>'ОУИ 2.нмо'!G32</f>
        <v>количество отчетов</v>
      </c>
      <c r="I43" s="155" t="str">
        <f>'ОУИ 2.нмо'!H32</f>
        <v>единица </v>
      </c>
      <c r="J43" s="156">
        <f>'ОУИ 2.нмо'!I32</f>
        <v>642</v>
      </c>
      <c r="K43" s="158">
        <v>0.5</v>
      </c>
      <c r="L43" s="158">
        <v>1</v>
      </c>
      <c r="M43" s="158">
        <v>1</v>
      </c>
      <c r="N43" s="158">
        <v>1</v>
      </c>
    </row>
    <row r="44" spans="1:14" s="153" customFormat="1" ht="37.5" customHeight="1">
      <c r="A44" s="204" t="s">
        <v>82</v>
      </c>
      <c r="B44" s="204"/>
      <c r="C44" s="204"/>
      <c r="D44" s="204"/>
      <c r="E44" s="201"/>
      <c r="F44" s="202"/>
      <c r="G44" s="202"/>
      <c r="H44" s="158"/>
      <c r="I44" s="152"/>
      <c r="J44" s="152"/>
      <c r="K44" s="152"/>
      <c r="L44" s="152"/>
      <c r="M44" s="152"/>
      <c r="N44" s="152"/>
    </row>
    <row r="45" spans="1:14" s="153" customFormat="1" ht="49.5" customHeight="1">
      <c r="A45" s="199" t="str">
        <f>'ОУИ 3.озм'!J21</f>
        <v>Конференции, семинары, акции: Организация и проведение дистанционной Всероссийской с международным участием научно-практической конференции «Югорские чтения»</v>
      </c>
      <c r="B45" s="200"/>
      <c r="C45" s="200"/>
      <c r="D45" s="200"/>
      <c r="E45" s="201" t="str">
        <f>'ОУИ 3.озм'!A21</f>
        <v>852300.Р.86.1.05620002003</v>
      </c>
      <c r="F45" s="202"/>
      <c r="G45" s="202"/>
      <c r="H45" s="155" t="str">
        <f>'ОУИ 3.озм'!G21</f>
        <v>количество мероприятий</v>
      </c>
      <c r="I45" s="155" t="str">
        <f>'ОУИ 3.озм'!H21</f>
        <v>штука</v>
      </c>
      <c r="J45" s="156">
        <f>'ОУИ 3.озм'!I21</f>
        <v>796</v>
      </c>
      <c r="K45" s="158">
        <v>0</v>
      </c>
      <c r="L45" s="158">
        <v>0</v>
      </c>
      <c r="M45" s="158">
        <v>0</v>
      </c>
      <c r="N45" s="158">
        <v>1</v>
      </c>
    </row>
    <row r="46" spans="1:14" s="153" customFormat="1" ht="49.5" customHeight="1">
      <c r="A46" s="199" t="str">
        <f>'ОУИ 3.озм'!J22</f>
        <v>Конференции, семинары, акции:
Организация и проведение образовательной акции «Фронтальный диктант на хантыйском, мансийском, ненецком языках»</v>
      </c>
      <c r="B46" s="200"/>
      <c r="C46" s="200"/>
      <c r="D46" s="200"/>
      <c r="E46" s="201" t="str">
        <f>'ОУИ 3.озм'!A22</f>
        <v>852300.Р.86.1.05620002003</v>
      </c>
      <c r="F46" s="202"/>
      <c r="G46" s="202"/>
      <c r="H46" s="155" t="str">
        <f>'ОУИ 3.озм'!G22</f>
        <v>количество мероприятий</v>
      </c>
      <c r="I46" s="155" t="str">
        <f>'ОУИ 3.озм'!H22</f>
        <v>штука</v>
      </c>
      <c r="J46" s="156">
        <f>'ОУИ 3.озм'!I22</f>
        <v>796</v>
      </c>
      <c r="K46" s="158">
        <v>1</v>
      </c>
      <c r="L46" s="158">
        <v>1</v>
      </c>
      <c r="M46" s="158">
        <v>1</v>
      </c>
      <c r="N46" s="158">
        <v>1</v>
      </c>
    </row>
    <row r="47" spans="1:14" s="153" customFormat="1" ht="49.5" customHeight="1">
      <c r="A47" s="199" t="str">
        <f>'ОУИ 3.озм'!J23</f>
        <v>Конференции, семинары, акции: 
Организация и проведение лектория для воспитателей, педагогов дополнительного образования, учителей родных языков и литературы, традиционной культуры
</v>
      </c>
      <c r="B47" s="200"/>
      <c r="C47" s="200"/>
      <c r="D47" s="200"/>
      <c r="E47" s="201" t="str">
        <f>'ОУИ 3.озм'!A23</f>
        <v>852300.Р.86.1.05620002003</v>
      </c>
      <c r="F47" s="202"/>
      <c r="G47" s="202"/>
      <c r="H47" s="155" t="str">
        <f>'ОУИ 3.озм'!G23</f>
        <v>количество мероприятий</v>
      </c>
      <c r="I47" s="155" t="str">
        <f>'ОУИ 3.озм'!H23</f>
        <v>штука</v>
      </c>
      <c r="J47" s="156">
        <f>'ОУИ 3.озм'!I23</f>
        <v>796</v>
      </c>
      <c r="K47" s="158">
        <v>0</v>
      </c>
      <c r="L47" s="158">
        <v>1</v>
      </c>
      <c r="M47" s="158">
        <v>1</v>
      </c>
      <c r="N47" s="158">
        <v>1</v>
      </c>
    </row>
    <row r="48" spans="1:14" s="153" customFormat="1" ht="49.5" customHeight="1">
      <c r="A48" s="199" t="str">
        <f>'ОУИ 3.озм'!J24</f>
        <v>Конференции, семинары, акции:
Организация и проведение окружных научно-практических семинаров: "Семинар-практикум для участников регионального этапа олимпиады школьников по родным языкам и литературе и учителей, подготовивших участников олимпиады"</v>
      </c>
      <c r="B48" s="200"/>
      <c r="C48" s="200"/>
      <c r="D48" s="200"/>
      <c r="E48" s="201" t="str">
        <f>'ОУИ 3.озм'!A24</f>
        <v>852300.Р.86.1.05620002003</v>
      </c>
      <c r="F48" s="202"/>
      <c r="G48" s="202"/>
      <c r="H48" s="155" t="str">
        <f>'ОУИ 3.озм'!G24</f>
        <v>количество мероприятий</v>
      </c>
      <c r="I48" s="155" t="str">
        <f>'ОУИ 3.озм'!H24</f>
        <v>штука</v>
      </c>
      <c r="J48" s="156">
        <f>'ОУИ 3.озм'!I24</f>
        <v>796</v>
      </c>
      <c r="K48" s="158">
        <v>1</v>
      </c>
      <c r="L48" s="158">
        <v>1</v>
      </c>
      <c r="M48" s="158">
        <v>1</v>
      </c>
      <c r="N48" s="158">
        <v>1</v>
      </c>
    </row>
    <row r="49" spans="1:14" s="153" customFormat="1" ht="49.5" customHeight="1">
      <c r="A49" s="199" t="str">
        <f>'ОУИ 3.озм'!J25</f>
        <v>Конференции, семинары, акции:
Организация и проведение окружных научно-практических семинаров: "Изучаем родную литературу в школе"</v>
      </c>
      <c r="B49" s="200"/>
      <c r="C49" s="200"/>
      <c r="D49" s="200"/>
      <c r="E49" s="201" t="str">
        <f>'ОУИ 3.озм'!A25</f>
        <v>852300.Р.86.1.05620002003</v>
      </c>
      <c r="F49" s="202"/>
      <c r="G49" s="202"/>
      <c r="H49" s="155" t="str">
        <f>'ОУИ 3.озм'!G25</f>
        <v>количество мероприятий</v>
      </c>
      <c r="I49" s="155" t="str">
        <f>'ОУИ 3.озм'!H25</f>
        <v>штука</v>
      </c>
      <c r="J49" s="156">
        <f>'ОУИ 3.озм'!I25</f>
        <v>796</v>
      </c>
      <c r="K49" s="158">
        <v>1</v>
      </c>
      <c r="L49" s="158">
        <v>1</v>
      </c>
      <c r="M49" s="158">
        <v>1</v>
      </c>
      <c r="N49" s="158">
        <v>1</v>
      </c>
    </row>
    <row r="50" spans="1:14" s="153" customFormat="1" ht="49.5" customHeight="1">
      <c r="A50" s="199" t="str">
        <f>'ОУИ 3.озм'!J26</f>
        <v>Практико-ориентированный семинар «Родной язык в дошкольном образовании: проекты и эффективные практики»</v>
      </c>
      <c r="B50" s="200"/>
      <c r="C50" s="200"/>
      <c r="D50" s="200"/>
      <c r="E50" s="201" t="str">
        <f>'ОУИ 3.озм'!A26</f>
        <v>852300.Р.86.1.05620002003</v>
      </c>
      <c r="F50" s="202"/>
      <c r="G50" s="202"/>
      <c r="H50" s="155" t="str">
        <f>'ОУИ 3.озм'!G26</f>
        <v>количество мероприятий</v>
      </c>
      <c r="I50" s="155" t="str">
        <f>'ОУИ 3.озм'!H26</f>
        <v>штука</v>
      </c>
      <c r="J50" s="156">
        <f>'ОУИ 3.озм'!I26</f>
        <v>796</v>
      </c>
      <c r="K50" s="158">
        <v>0</v>
      </c>
      <c r="L50" s="158">
        <v>1</v>
      </c>
      <c r="M50" s="158">
        <v>1</v>
      </c>
      <c r="N50" s="158">
        <v>1</v>
      </c>
    </row>
    <row r="51" spans="1:14" s="153" customFormat="1" ht="49.5" customHeight="1">
      <c r="A51" s="199" t="str">
        <f>'ОУИ 3.озм'!J27</f>
        <v>Окружная акция «Говори на родном языке» </v>
      </c>
      <c r="B51" s="200"/>
      <c r="C51" s="200"/>
      <c r="D51" s="200"/>
      <c r="E51" s="201" t="str">
        <f>'ОУИ 3.озм'!A27</f>
        <v>852300.Р.86.1.05620002003</v>
      </c>
      <c r="F51" s="202"/>
      <c r="G51" s="202"/>
      <c r="H51" s="155" t="str">
        <f>'ОУИ 3.озм'!G27</f>
        <v>количество мероприятий</v>
      </c>
      <c r="I51" s="155" t="str">
        <f>'ОУИ 3.озм'!H27</f>
        <v>штука</v>
      </c>
      <c r="J51" s="156">
        <f>'ОУИ 3.озм'!I27</f>
        <v>796</v>
      </c>
      <c r="K51" s="158">
        <v>0</v>
      </c>
      <c r="L51" s="158">
        <v>0</v>
      </c>
      <c r="M51" s="158">
        <v>1</v>
      </c>
      <c r="N51" s="158">
        <v>1</v>
      </c>
    </row>
    <row r="52" spans="1:14" s="153" customFormat="1" ht="49.5" customHeight="1">
      <c r="A52" s="199" t="str">
        <f>'ОУИ 3.озм'!J29</f>
        <v>Проведение окружного конкурса «Оберегаемое слово предков»</v>
      </c>
      <c r="B52" s="200"/>
      <c r="C52" s="200"/>
      <c r="D52" s="200"/>
      <c r="E52" s="201" t="str">
        <f>'ОУИ 3.озм'!A29</f>
        <v>852300.Р.86.1.05620002003</v>
      </c>
      <c r="F52" s="202"/>
      <c r="G52" s="202"/>
      <c r="H52" s="155" t="str">
        <f>'ОУИ 3.озм'!G29</f>
        <v>количество мероприятий</v>
      </c>
      <c r="I52" s="155" t="str">
        <f>'ОУИ 3.озм'!H29</f>
        <v>штука</v>
      </c>
      <c r="J52" s="156">
        <f>'ОУИ 3.озм'!I29</f>
        <v>796</v>
      </c>
      <c r="K52" s="158">
        <v>0</v>
      </c>
      <c r="L52" s="158">
        <v>0</v>
      </c>
      <c r="M52" s="158">
        <v>0</v>
      </c>
      <c r="N52" s="158">
        <v>1</v>
      </c>
    </row>
    <row r="53" spans="1:14" s="153" customFormat="1" ht="49.5" customHeight="1">
      <c r="A53" s="199" t="str">
        <f>'ОУИ 3.озм'!J30</f>
        <v>Проведение межрегиональной научно-практической конференции по вопросам этнокультурного образования обучающихся</v>
      </c>
      <c r="B53" s="200"/>
      <c r="C53" s="200"/>
      <c r="D53" s="200"/>
      <c r="E53" s="201" t="str">
        <f>'ОУИ 3.озм'!A30</f>
        <v>852300.Р.86.1.05620002003</v>
      </c>
      <c r="F53" s="202"/>
      <c r="G53" s="202"/>
      <c r="H53" s="155" t="str">
        <f>'ОУИ 3.озм'!G30</f>
        <v>количество мероприятий</v>
      </c>
      <c r="I53" s="155" t="str">
        <f>'ОУИ 3.озм'!H30</f>
        <v>штука</v>
      </c>
      <c r="J53" s="156">
        <f>'ОУИ 3.озм'!I30</f>
        <v>796</v>
      </c>
      <c r="K53" s="158">
        <v>0</v>
      </c>
      <c r="L53" s="158">
        <v>1</v>
      </c>
      <c r="M53" s="158">
        <v>1</v>
      </c>
      <c r="N53" s="158">
        <v>1</v>
      </c>
    </row>
    <row r="54" spans="1:14" s="153" customFormat="1" ht="49.5" customHeight="1">
      <c r="A54" s="199" t="str">
        <f>'ОУИ 3.озм'!J31</f>
        <v>Проведение семинара по обеспечению комфортного пребывания детей в пришкольных интернатах, расположенных в местах традиционного проживания и традиционной хозяйственной деятельности коренных малочисленных народов Севера, с реализацией дополнительных общеобразовательных программ, направленных на сохранение навыков традиционной хозяйственной деятельности коренных малочисленных народов Севера </v>
      </c>
      <c r="B54" s="200"/>
      <c r="C54" s="200"/>
      <c r="D54" s="200"/>
      <c r="E54" s="201" t="str">
        <f>'ОУИ 3.озм'!A31</f>
        <v>852300.Р.86.1.05620002003</v>
      </c>
      <c r="F54" s="202"/>
      <c r="G54" s="202"/>
      <c r="H54" s="155" t="str">
        <f>'ОУИ 3.озм'!G31</f>
        <v>количество мероприятий</v>
      </c>
      <c r="I54" s="155" t="str">
        <f>'ОУИ 3.озм'!H31</f>
        <v>штука</v>
      </c>
      <c r="J54" s="156">
        <f>'ОУИ 3.озм'!I31</f>
        <v>796</v>
      </c>
      <c r="K54" s="158">
        <v>0</v>
      </c>
      <c r="L54" s="158">
        <v>0</v>
      </c>
      <c r="M54" s="158">
        <v>1</v>
      </c>
      <c r="N54" s="158">
        <v>1</v>
      </c>
    </row>
    <row r="55" spans="1:14" s="153" customFormat="1" ht="49.5" customHeight="1">
      <c r="A55" s="199" t="str">
        <f>'ОУИ 3.озм'!J33</f>
        <v>Конкурс по родным языкам КМНС, истории и культуре Югры</v>
      </c>
      <c r="B55" s="200"/>
      <c r="C55" s="200"/>
      <c r="D55" s="200"/>
      <c r="E55" s="201" t="str">
        <f>'ОУИ 3.озм'!A33</f>
        <v>852300.Р.86.1.05620002003</v>
      </c>
      <c r="F55" s="202"/>
      <c r="G55" s="202"/>
      <c r="H55" s="155" t="str">
        <f>'ОУИ 3.озм'!G33</f>
        <v>количество мероприятий</v>
      </c>
      <c r="I55" s="155" t="str">
        <f>'ОУИ 3.озм'!H33</f>
        <v>штука</v>
      </c>
      <c r="J55" s="156">
        <f>'ОУИ 3.озм'!I33</f>
        <v>796</v>
      </c>
      <c r="K55" s="158">
        <v>0</v>
      </c>
      <c r="L55" s="158">
        <v>0</v>
      </c>
      <c r="M55" s="158">
        <v>0</v>
      </c>
      <c r="N55" s="158">
        <v>1</v>
      </c>
    </row>
    <row r="56" spans="1:14" s="153" customFormat="1" ht="49.5" customHeight="1">
      <c r="A56" s="199" t="str">
        <f>'ОУИ 3.озм'!J34</f>
        <v>Выступление на международных конференциях, форумах</v>
      </c>
      <c r="B56" s="200"/>
      <c r="C56" s="200"/>
      <c r="D56" s="200"/>
      <c r="E56" s="201" t="str">
        <f>'ОУИ 3.озм'!A34</f>
        <v>852300.Р.86.1.05620002003</v>
      </c>
      <c r="F56" s="202"/>
      <c r="G56" s="202"/>
      <c r="H56" s="155" t="str">
        <f>'ОУИ 3.озм'!G34</f>
        <v>количество мероприятий</v>
      </c>
      <c r="I56" s="155" t="str">
        <f>'ОУИ 3.озм'!H34</f>
        <v>штука</v>
      </c>
      <c r="J56" s="156">
        <f>'ОУИ 3.озм'!I34</f>
        <v>796</v>
      </c>
      <c r="K56" s="158">
        <v>0</v>
      </c>
      <c r="L56" s="158">
        <v>0</v>
      </c>
      <c r="M56" s="158">
        <v>0</v>
      </c>
      <c r="N56" s="158">
        <v>1</v>
      </c>
    </row>
    <row r="57" spans="1:14" s="153" customFormat="1" ht="49.5" customHeight="1">
      <c r="A57" s="199" t="str">
        <f>'ОУИ 3.озм'!J35</f>
        <v>Участие в региональных мероприятиях</v>
      </c>
      <c r="B57" s="200"/>
      <c r="C57" s="200"/>
      <c r="D57" s="200"/>
      <c r="E57" s="201" t="str">
        <f>'ОУИ 3.озм'!A35</f>
        <v>852300.Р.86.1.05620002003</v>
      </c>
      <c r="F57" s="202"/>
      <c r="G57" s="202"/>
      <c r="H57" s="155" t="str">
        <f>'ОУИ 3.озм'!G35</f>
        <v>количество мероприятий</v>
      </c>
      <c r="I57" s="155" t="str">
        <f>'ОУИ 3.озм'!H35</f>
        <v>штука</v>
      </c>
      <c r="J57" s="156">
        <f>'ОУИ 3.озм'!I35</f>
        <v>796</v>
      </c>
      <c r="K57" s="158">
        <v>0</v>
      </c>
      <c r="L57" s="158">
        <v>0</v>
      </c>
      <c r="M57" s="158">
        <v>0</v>
      </c>
      <c r="N57" s="158">
        <v>4</v>
      </c>
    </row>
    <row r="58" spans="1:14" s="153" customFormat="1" ht="49.5" customHeight="1">
      <c r="A58" s="199" t="str">
        <f>'ОУИ 3.озм'!J36</f>
        <v>Региональный  научно-практический семинар для учителей родного языка, педагогов образовательных организаций, сотрудников учреждений культуры Ханты-Мансийского автономного округа-Югры по вопросам распространения игровой культуры  коренных малочисленных народов Севера </v>
      </c>
      <c r="B58" s="200"/>
      <c r="C58" s="200"/>
      <c r="D58" s="200"/>
      <c r="E58" s="201" t="str">
        <f>'ОУИ 3.озм'!A36</f>
        <v>852300.Р.86.1.05620002003</v>
      </c>
      <c r="F58" s="202"/>
      <c r="G58" s="202"/>
      <c r="H58" s="155" t="str">
        <f>'ОУИ 3.озм'!G36</f>
        <v>количество мероприятий</v>
      </c>
      <c r="I58" s="155" t="str">
        <f>'ОУИ 3.озм'!H36</f>
        <v>штука</v>
      </c>
      <c r="J58" s="156">
        <f>'ОУИ 3.озм'!I36</f>
        <v>796</v>
      </c>
      <c r="K58" s="158">
        <v>0</v>
      </c>
      <c r="L58" s="158">
        <v>0</v>
      </c>
      <c r="M58" s="158">
        <v>0</v>
      </c>
      <c r="N58" s="158">
        <v>1</v>
      </c>
    </row>
    <row r="59" spans="1:14" s="153" customFormat="1" ht="49.5" customHeight="1">
      <c r="A59" s="199" t="str">
        <f>'ОУИ 3.озм'!J37</f>
        <v>Проведение межрегиональной научно-практической конференции «Этнокультурное пространство Югры: опыт реализации проектов и перспективы развития» </v>
      </c>
      <c r="B59" s="200"/>
      <c r="C59" s="200"/>
      <c r="D59" s="200"/>
      <c r="E59" s="201" t="str">
        <f>'ОУИ 3.озм'!A37</f>
        <v>852300.Р.86.1.05620002003</v>
      </c>
      <c r="F59" s="202"/>
      <c r="G59" s="202"/>
      <c r="H59" s="155" t="str">
        <f>'ОУИ 3.озм'!G37</f>
        <v>количество мероприятий</v>
      </c>
      <c r="I59" s="155" t="str">
        <f>'ОУИ 3.озм'!H37</f>
        <v>штука</v>
      </c>
      <c r="J59" s="156">
        <f>'ОУИ 3.озм'!I37</f>
        <v>796</v>
      </c>
      <c r="K59" s="158">
        <v>0</v>
      </c>
      <c r="L59" s="158">
        <v>0</v>
      </c>
      <c r="M59" s="158">
        <v>0</v>
      </c>
      <c r="N59" s="158">
        <v>1</v>
      </c>
    </row>
    <row r="60" spans="1:14" s="153" customFormat="1" ht="37.5" customHeight="1">
      <c r="A60" s="199" t="str">
        <f>'ОУИ 3.озм'!J38</f>
        <v>Проведение круглого стола на тему «Этнокультурное образование в реалиях XXI века» </v>
      </c>
      <c r="B60" s="200"/>
      <c r="C60" s="200"/>
      <c r="D60" s="200"/>
      <c r="E60" s="201" t="str">
        <f>'ОУИ 3.озм'!A38</f>
        <v>852300.Р.86.1.05620002003</v>
      </c>
      <c r="F60" s="202"/>
      <c r="G60" s="202"/>
      <c r="H60" s="155" t="str">
        <f>'ОУИ 3.озм'!G38</f>
        <v>количество мероприятий</v>
      </c>
      <c r="I60" s="155" t="str">
        <f>'ОУИ 3.озм'!H38</f>
        <v>штука</v>
      </c>
      <c r="J60" s="156">
        <f>'ОУИ 3.озм'!I38</f>
        <v>796</v>
      </c>
      <c r="K60" s="158">
        <v>0</v>
      </c>
      <c r="L60" s="158">
        <v>1</v>
      </c>
      <c r="M60" s="158">
        <v>1</v>
      </c>
      <c r="N60" s="158">
        <v>1</v>
      </c>
    </row>
    <row r="61" spans="1:14" s="153" customFormat="1" ht="90.75" customHeight="1">
      <c r="A61" s="199" t="str">
        <f>'ОУИ 3.озм'!J39</f>
        <v>Региональный  семинар для учителей родного языка и педагогов образовательных организаций Ханты-Мансийского автономного округа-Югры, имеющих интернат, по вопросам организации внеклассной деятельности</v>
      </c>
      <c r="B61" s="200"/>
      <c r="C61" s="200"/>
      <c r="D61" s="200"/>
      <c r="E61" s="201" t="str">
        <f>'ОУИ 3.озм'!A39</f>
        <v>852300.Р.86.1.05620002003</v>
      </c>
      <c r="F61" s="202"/>
      <c r="G61" s="202"/>
      <c r="H61" s="155" t="str">
        <f>'ОУИ 3.озм'!G39</f>
        <v>количество мероприятий</v>
      </c>
      <c r="I61" s="155" t="str">
        <f>'ОУИ 3.озм'!H39</f>
        <v>штука</v>
      </c>
      <c r="J61" s="156">
        <f>'ОУИ 3.озм'!I39</f>
        <v>796</v>
      </c>
      <c r="K61" s="158">
        <v>0</v>
      </c>
      <c r="L61" s="158">
        <v>1</v>
      </c>
      <c r="M61" s="158">
        <v>1</v>
      </c>
      <c r="N61" s="158">
        <v>1</v>
      </c>
    </row>
    <row r="62" spans="1:14" s="153" customFormat="1" ht="92.25" customHeight="1">
      <c r="A62" s="212" t="s">
        <v>222</v>
      </c>
      <c r="B62" s="210"/>
      <c r="C62" s="210"/>
      <c r="D62" s="210"/>
      <c r="E62" s="201"/>
      <c r="F62" s="202"/>
      <c r="G62" s="202"/>
      <c r="H62" s="155"/>
      <c r="I62" s="155"/>
      <c r="J62" s="156"/>
      <c r="K62" s="152"/>
      <c r="L62" s="152"/>
      <c r="M62" s="152"/>
      <c r="N62" s="152"/>
    </row>
    <row r="63" spans="1:14" s="153" customFormat="1" ht="48" customHeight="1">
      <c r="A63" s="213" t="s">
        <v>232</v>
      </c>
      <c r="B63" s="214"/>
      <c r="C63" s="214"/>
      <c r="D63" s="215"/>
      <c r="E63" s="219" t="str">
        <f>'ОУИ 4.олимпиады'!A21</f>
        <v>850000.Р.86.1.05510002003</v>
      </c>
      <c r="F63" s="220"/>
      <c r="G63" s="221"/>
      <c r="H63" s="155" t="str">
        <f>'ОУИ 4.олимпиады'!G21</f>
        <v>Количество мероприятий</v>
      </c>
      <c r="I63" s="155" t="str">
        <f>'ОУИ 4.олимпиады'!H21</f>
        <v>единица </v>
      </c>
      <c r="J63" s="156">
        <f>'ОУИ 4.олимпиады'!I21</f>
        <v>642</v>
      </c>
      <c r="K63" s="158">
        <v>1</v>
      </c>
      <c r="L63" s="158">
        <v>1</v>
      </c>
      <c r="M63" s="158">
        <v>1</v>
      </c>
      <c r="N63" s="158">
        <v>1</v>
      </c>
    </row>
    <row r="64" spans="1:14" s="153" customFormat="1" ht="48" customHeight="1">
      <c r="A64" s="216"/>
      <c r="B64" s="217"/>
      <c r="C64" s="217"/>
      <c r="D64" s="218"/>
      <c r="E64" s="222"/>
      <c r="F64" s="223"/>
      <c r="G64" s="224"/>
      <c r="H64" s="155" t="str">
        <f>'ОУИ 4.олимпиады'!G22</f>
        <v>Количество участников мероприятий</v>
      </c>
      <c r="I64" s="155" t="str">
        <f>'ОУИ 4.олимпиады'!H22</f>
        <v>человек</v>
      </c>
      <c r="J64" s="155" t="str">
        <f>'ОУИ 4.олимпиады'!I22</f>
        <v>792</v>
      </c>
      <c r="K64" s="158">
        <v>18</v>
      </c>
      <c r="L64" s="158">
        <v>18</v>
      </c>
      <c r="M64" s="158">
        <v>18</v>
      </c>
      <c r="N64" s="158">
        <v>18</v>
      </c>
    </row>
    <row r="65" spans="1:14" s="153" customFormat="1" ht="48" customHeight="1">
      <c r="A65" s="199" t="s">
        <v>233</v>
      </c>
      <c r="B65" s="199"/>
      <c r="C65" s="199"/>
      <c r="D65" s="199"/>
      <c r="E65" s="201" t="str">
        <f>'ОУИ 4.олимпиады'!A23</f>
        <v>850000.Р.86.1.05510002003</v>
      </c>
      <c r="F65" s="201"/>
      <c r="G65" s="201"/>
      <c r="H65" s="155" t="str">
        <f>'ОУИ 4.олимпиады'!G23</f>
        <v>Количество мероприятий</v>
      </c>
      <c r="I65" s="155" t="str">
        <f>'ОУИ 4.олимпиады'!H23</f>
        <v>единица </v>
      </c>
      <c r="J65" s="156">
        <f>'ОУИ 4.олимпиады'!I23</f>
        <v>642</v>
      </c>
      <c r="K65" s="158">
        <v>0</v>
      </c>
      <c r="L65" s="158">
        <v>0</v>
      </c>
      <c r="M65" s="158">
        <v>0</v>
      </c>
      <c r="N65" s="158">
        <v>1</v>
      </c>
    </row>
    <row r="66" spans="1:14" ht="48" customHeight="1">
      <c r="A66" s="199"/>
      <c r="B66" s="199"/>
      <c r="C66" s="199"/>
      <c r="D66" s="199"/>
      <c r="E66" s="201"/>
      <c r="F66" s="201"/>
      <c r="G66" s="201"/>
      <c r="H66" s="155" t="str">
        <f>'ОУИ 4.олимпиады'!G24</f>
        <v>Количество участников мероприятий</v>
      </c>
      <c r="I66" s="155" t="str">
        <f>'ОУИ 4.олимпиады'!H24</f>
        <v>человек</v>
      </c>
      <c r="J66" s="156" t="str">
        <f>'ОУИ 4.олимпиады'!I24</f>
        <v>792</v>
      </c>
      <c r="K66" s="160">
        <v>0</v>
      </c>
      <c r="L66" s="160">
        <v>0</v>
      </c>
      <c r="M66" s="160">
        <v>0</v>
      </c>
      <c r="N66" s="160">
        <v>15</v>
      </c>
    </row>
  </sheetData>
  <sheetProtection/>
  <mergeCells count="127">
    <mergeCell ref="A19:E19"/>
    <mergeCell ref="F19:N19"/>
    <mergeCell ref="A16:E16"/>
    <mergeCell ref="F16:N16"/>
    <mergeCell ref="A17:E17"/>
    <mergeCell ref="F17:N17"/>
    <mergeCell ref="A18:E18"/>
    <mergeCell ref="F18:N18"/>
    <mergeCell ref="A12:B12"/>
    <mergeCell ref="C12:G12"/>
    <mergeCell ref="H12:N12"/>
    <mergeCell ref="A14:E14"/>
    <mergeCell ref="F14:N14"/>
    <mergeCell ref="A15:E15"/>
    <mergeCell ref="F15:N15"/>
    <mergeCell ref="A10:B10"/>
    <mergeCell ref="C10:G10"/>
    <mergeCell ref="H10:N10"/>
    <mergeCell ref="A11:B11"/>
    <mergeCell ref="C11:G11"/>
    <mergeCell ref="H11:N11"/>
    <mergeCell ref="A8:B8"/>
    <mergeCell ref="C8:G8"/>
    <mergeCell ref="H8:N8"/>
    <mergeCell ref="A9:B9"/>
    <mergeCell ref="C9:G9"/>
    <mergeCell ref="H9:N9"/>
    <mergeCell ref="A1:N1"/>
    <mergeCell ref="A3:E3"/>
    <mergeCell ref="F3:N3"/>
    <mergeCell ref="A4:G4"/>
    <mergeCell ref="H4:N4"/>
    <mergeCell ref="A7:B7"/>
    <mergeCell ref="C7:G7"/>
    <mergeCell ref="H7:N7"/>
    <mergeCell ref="A65:D66"/>
    <mergeCell ref="E65:G66"/>
    <mergeCell ref="A60:D60"/>
    <mergeCell ref="E60:G60"/>
    <mergeCell ref="A62:D62"/>
    <mergeCell ref="E62:G62"/>
    <mergeCell ref="A63:D64"/>
    <mergeCell ref="E63:G64"/>
    <mergeCell ref="E53:G53"/>
    <mergeCell ref="A57:D57"/>
    <mergeCell ref="E57:G57"/>
    <mergeCell ref="A58:D58"/>
    <mergeCell ref="E58:G58"/>
    <mergeCell ref="A59:D59"/>
    <mergeCell ref="E59:G59"/>
    <mergeCell ref="E51:G51"/>
    <mergeCell ref="A20:N20"/>
    <mergeCell ref="A55:D55"/>
    <mergeCell ref="E55:G55"/>
    <mergeCell ref="A56:D56"/>
    <mergeCell ref="E56:G56"/>
    <mergeCell ref="A31:D31"/>
    <mergeCell ref="E31:G31"/>
    <mergeCell ref="A52:D52"/>
    <mergeCell ref="A53:D53"/>
    <mergeCell ref="A48:D48"/>
    <mergeCell ref="E48:G48"/>
    <mergeCell ref="A49:D49"/>
    <mergeCell ref="E49:G49"/>
    <mergeCell ref="E52:G52"/>
    <mergeCell ref="A54:D54"/>
    <mergeCell ref="E54:G54"/>
    <mergeCell ref="A50:D50"/>
    <mergeCell ref="E50:G50"/>
    <mergeCell ref="A51:D51"/>
    <mergeCell ref="A41:D41"/>
    <mergeCell ref="E41:G41"/>
    <mergeCell ref="A42:D42"/>
    <mergeCell ref="E42:G42"/>
    <mergeCell ref="A43:D43"/>
    <mergeCell ref="E43:G43"/>
    <mergeCell ref="A38:D38"/>
    <mergeCell ref="E38:G38"/>
    <mergeCell ref="A39:D39"/>
    <mergeCell ref="E39:G39"/>
    <mergeCell ref="A40:D40"/>
    <mergeCell ref="E40:G40"/>
    <mergeCell ref="M21:M23"/>
    <mergeCell ref="A35:D35"/>
    <mergeCell ref="E35:G35"/>
    <mergeCell ref="A36:D36"/>
    <mergeCell ref="E36:G36"/>
    <mergeCell ref="A37:D37"/>
    <mergeCell ref="E37:G37"/>
    <mergeCell ref="A34:D34"/>
    <mergeCell ref="E34:G34"/>
    <mergeCell ref="A27:D27"/>
    <mergeCell ref="N21:N23"/>
    <mergeCell ref="H22:H23"/>
    <mergeCell ref="I22:J22"/>
    <mergeCell ref="A24:D24"/>
    <mergeCell ref="E24:G24"/>
    <mergeCell ref="A21:D23"/>
    <mergeCell ref="E21:G23"/>
    <mergeCell ref="H21:J21"/>
    <mergeCell ref="K21:K23"/>
    <mergeCell ref="L21:L23"/>
    <mergeCell ref="A44:D44"/>
    <mergeCell ref="E44:G44"/>
    <mergeCell ref="A61:D61"/>
    <mergeCell ref="E61:G61"/>
    <mergeCell ref="A45:D45"/>
    <mergeCell ref="E45:G45"/>
    <mergeCell ref="A46:D46"/>
    <mergeCell ref="E46:G46"/>
    <mergeCell ref="A47:D47"/>
    <mergeCell ref="E47:G47"/>
    <mergeCell ref="E27:G27"/>
    <mergeCell ref="A28:D28"/>
    <mergeCell ref="E28:G28"/>
    <mergeCell ref="A25:D25"/>
    <mergeCell ref="E25:G25"/>
    <mergeCell ref="A26:D26"/>
    <mergeCell ref="E26:G26"/>
    <mergeCell ref="A32:D32"/>
    <mergeCell ref="E32:G32"/>
    <mergeCell ref="A33:D33"/>
    <mergeCell ref="E33:G33"/>
    <mergeCell ref="A29:D29"/>
    <mergeCell ref="E29:G29"/>
    <mergeCell ref="A30:D30"/>
    <mergeCell ref="E30:G30"/>
  </mergeCells>
  <printOptions/>
  <pageMargins left="0.7086614173228347" right="0.7086614173228347" top="0.7480314960629921" bottom="0.7480314960629921" header="0.31496062992125984" footer="0.31496062992125984"/>
  <pageSetup firstPageNumber="11" useFirstPageNumber="1" horizontalDpi="600" verticalDpi="600" orientation="landscape" paperSize="9" scale="65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74"/>
  <sheetViews>
    <sheetView view="pageLayout" zoomScale="70" zoomScaleNormal="80" zoomScalePageLayoutView="70" workbookViewId="0" topLeftCell="A1">
      <selection activeCell="G8" sqref="G8"/>
    </sheetView>
  </sheetViews>
  <sheetFormatPr defaultColWidth="9.140625" defaultRowHeight="15"/>
  <cols>
    <col min="1" max="1" width="16.7109375" style="2" customWidth="1"/>
    <col min="2" max="2" width="16.57421875" style="2" customWidth="1"/>
    <col min="3" max="3" width="14.140625" style="2" customWidth="1"/>
    <col min="4" max="4" width="13.140625" style="2" customWidth="1"/>
    <col min="5" max="5" width="17.57421875" style="2" customWidth="1"/>
    <col min="6" max="6" width="16.421875" style="2" customWidth="1"/>
    <col min="7" max="7" width="15.57421875" style="2" customWidth="1"/>
    <col min="8" max="8" width="15.28125" style="2" customWidth="1"/>
    <col min="9" max="9" width="7.140625" style="2" customWidth="1"/>
    <col min="10" max="10" width="19.140625" style="2" customWidth="1"/>
    <col min="11" max="11" width="16.28125" style="2" customWidth="1"/>
    <col min="12" max="12" width="12.421875" style="2" customWidth="1"/>
    <col min="13" max="13" width="14.140625" style="2" customWidth="1"/>
    <col min="14" max="14" width="18.140625" style="2" customWidth="1"/>
    <col min="15" max="15" width="13.28125" style="2" customWidth="1"/>
    <col min="16" max="16" width="10.140625" style="2" customWidth="1"/>
    <col min="17" max="17" width="10.57421875" style="2" customWidth="1"/>
    <col min="18" max="16384" width="9.140625" style="2" customWidth="1"/>
  </cols>
  <sheetData>
    <row r="1" spans="1:16" s="3" customFormat="1" ht="15.75">
      <c r="A1" s="13"/>
      <c r="B1" s="13"/>
      <c r="C1" s="13"/>
      <c r="D1" s="13"/>
      <c r="E1" s="13"/>
      <c r="F1" s="13"/>
      <c r="G1" s="13"/>
      <c r="H1" s="13"/>
      <c r="I1" s="13"/>
      <c r="J1" s="13"/>
      <c r="M1" s="13" t="s">
        <v>62</v>
      </c>
      <c r="N1" s="13"/>
      <c r="O1" s="13"/>
      <c r="P1" s="13"/>
    </row>
    <row r="2" spans="1:16" s="1" customFormat="1" ht="15.75">
      <c r="A2" s="39"/>
      <c r="B2" s="39"/>
      <c r="C2" s="39"/>
      <c r="D2" s="39"/>
      <c r="E2" s="59" t="s">
        <v>183</v>
      </c>
      <c r="F2" s="59"/>
      <c r="G2" s="59"/>
      <c r="H2" s="59"/>
      <c r="I2" s="39"/>
      <c r="J2" s="39"/>
      <c r="M2" s="39"/>
      <c r="N2" s="39"/>
      <c r="O2" s="39"/>
      <c r="P2" s="39"/>
    </row>
    <row r="3" spans="1:16" s="1" customFormat="1" ht="15.75">
      <c r="A3" s="39"/>
      <c r="B3" s="39"/>
      <c r="C3" s="39"/>
      <c r="D3" s="39"/>
      <c r="E3" s="59"/>
      <c r="F3" s="59" t="s">
        <v>164</v>
      </c>
      <c r="G3" s="59"/>
      <c r="H3" s="59"/>
      <c r="I3" s="39"/>
      <c r="J3" s="39"/>
      <c r="M3" s="40" t="s">
        <v>133</v>
      </c>
      <c r="N3" s="39"/>
      <c r="O3" s="39"/>
      <c r="P3" s="39"/>
    </row>
    <row r="4" spans="1:16" s="1" customFormat="1" ht="25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M4" s="39" t="s">
        <v>134</v>
      </c>
      <c r="N4" s="39"/>
      <c r="O4" s="39"/>
      <c r="P4" s="39"/>
    </row>
    <row r="5" spans="1:16" s="1" customFormat="1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M5" s="39" t="s">
        <v>135</v>
      </c>
      <c r="N5" s="39"/>
      <c r="O5" s="39"/>
      <c r="P5" s="39"/>
    </row>
    <row r="6" spans="1:16" s="1" customFormat="1" ht="15.7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M6" s="45" t="s">
        <v>136</v>
      </c>
      <c r="N6" s="45"/>
      <c r="O6" s="45"/>
      <c r="P6" s="45"/>
    </row>
    <row r="7" spans="1:16" s="1" customFormat="1" ht="19.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M7" s="39" t="s">
        <v>137</v>
      </c>
      <c r="N7" s="39"/>
      <c r="O7" s="39" t="s">
        <v>138</v>
      </c>
      <c r="P7" s="39"/>
    </row>
    <row r="8" spans="1:16" s="1" customFormat="1" ht="15.75">
      <c r="A8" s="39"/>
      <c r="B8" s="39"/>
      <c r="C8" s="39"/>
      <c r="D8" s="39"/>
      <c r="E8" s="39"/>
      <c r="F8" s="39"/>
      <c r="G8" s="39"/>
      <c r="H8" s="39"/>
      <c r="I8" s="39"/>
      <c r="J8" s="39"/>
      <c r="M8" s="39" t="s">
        <v>139</v>
      </c>
      <c r="N8" s="39"/>
      <c r="O8" s="39" t="s">
        <v>115</v>
      </c>
      <c r="P8" s="39"/>
    </row>
    <row r="9" spans="1:16" s="1" customFormat="1" ht="15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M9" s="39"/>
      <c r="N9" s="39"/>
      <c r="O9" s="39"/>
      <c r="P9" s="39"/>
    </row>
    <row r="10" spans="1:16" s="1" customFormat="1" ht="15.75">
      <c r="A10" s="39"/>
      <c r="B10" s="39"/>
      <c r="C10" s="39"/>
      <c r="D10" s="39"/>
      <c r="E10" s="39"/>
      <c r="F10" s="39"/>
      <c r="G10" s="39"/>
      <c r="H10" s="39"/>
      <c r="I10" s="39"/>
      <c r="J10" s="39"/>
      <c r="M10" s="39" t="s">
        <v>140</v>
      </c>
      <c r="N10" s="39"/>
      <c r="O10" s="39"/>
      <c r="P10" s="39"/>
    </row>
    <row r="11" spans="1:14" ht="15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s="1" customFormat="1" ht="15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7" s="3" customFormat="1" ht="15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O13" s="41"/>
      <c r="P13" s="243" t="s">
        <v>87</v>
      </c>
      <c r="Q13" s="243"/>
    </row>
    <row r="14" spans="1:17" s="3" customFormat="1" ht="15.75">
      <c r="A14" s="39" t="s">
        <v>20</v>
      </c>
      <c r="B14" s="39"/>
      <c r="C14" s="39"/>
      <c r="D14" s="39"/>
      <c r="E14" s="39"/>
      <c r="F14" s="251"/>
      <c r="G14" s="251"/>
      <c r="H14" s="251"/>
      <c r="I14" s="251"/>
      <c r="J14" s="251"/>
      <c r="K14" s="251"/>
      <c r="L14" s="39"/>
      <c r="N14" s="247" t="s">
        <v>89</v>
      </c>
      <c r="O14" s="248"/>
      <c r="P14" s="246" t="s">
        <v>141</v>
      </c>
      <c r="Q14" s="246"/>
    </row>
    <row r="15" spans="1:17" s="3" customFormat="1" ht="20.25" customHeight="1">
      <c r="A15" s="39"/>
      <c r="B15" s="39"/>
      <c r="C15" s="39"/>
      <c r="D15" s="39"/>
      <c r="E15" s="39"/>
      <c r="F15" s="261" t="s">
        <v>142</v>
      </c>
      <c r="G15" s="261"/>
      <c r="H15" s="261"/>
      <c r="I15" s="261"/>
      <c r="J15" s="261"/>
      <c r="K15" s="261"/>
      <c r="L15" s="39"/>
      <c r="N15" s="249" t="s">
        <v>98</v>
      </c>
      <c r="O15" s="250"/>
      <c r="P15" s="243"/>
      <c r="Q15" s="243"/>
    </row>
    <row r="16" spans="1:17" s="3" customFormat="1" ht="15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9"/>
      <c r="N16" s="247" t="s">
        <v>88</v>
      </c>
      <c r="O16" s="248"/>
      <c r="P16" s="243"/>
      <c r="Q16" s="243"/>
    </row>
    <row r="17" spans="1:17" s="3" customFormat="1" ht="15.75" customHeight="1">
      <c r="A17" s="39" t="s">
        <v>143</v>
      </c>
      <c r="B17" s="39"/>
      <c r="C17" s="39"/>
      <c r="D17" s="39"/>
      <c r="E17" s="39"/>
      <c r="F17" s="252"/>
      <c r="G17" s="252"/>
      <c r="H17" s="252"/>
      <c r="I17" s="252"/>
      <c r="J17" s="252"/>
      <c r="K17" s="252"/>
      <c r="L17" s="39"/>
      <c r="N17" s="247" t="s">
        <v>144</v>
      </c>
      <c r="O17" s="248"/>
      <c r="P17" s="262"/>
      <c r="Q17" s="262"/>
    </row>
    <row r="18" spans="1:17" s="3" customFormat="1" ht="30.75" customHeight="1">
      <c r="A18" s="34"/>
      <c r="B18" s="34"/>
      <c r="C18" s="34"/>
      <c r="D18" s="34"/>
      <c r="E18" s="34"/>
      <c r="F18" s="254" t="s">
        <v>145</v>
      </c>
      <c r="G18" s="254"/>
      <c r="H18" s="254"/>
      <c r="I18" s="254"/>
      <c r="J18" s="254"/>
      <c r="K18" s="254"/>
      <c r="L18" s="42"/>
      <c r="N18" s="247" t="s">
        <v>144</v>
      </c>
      <c r="O18" s="248"/>
      <c r="P18" s="262"/>
      <c r="Q18" s="262"/>
    </row>
    <row r="19" spans="1:15" ht="15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9"/>
      <c r="M19" s="39"/>
      <c r="N19" s="39"/>
      <c r="O19" s="34"/>
    </row>
    <row r="20" spans="1:15" ht="19.5" customHeight="1">
      <c r="A20" s="42" t="s">
        <v>146</v>
      </c>
      <c r="B20" s="42"/>
      <c r="C20" s="42"/>
      <c r="D20" s="42"/>
      <c r="E20" s="42"/>
      <c r="F20" s="268"/>
      <c r="G20" s="268"/>
      <c r="H20" s="268"/>
      <c r="I20" s="268"/>
      <c r="J20" s="268"/>
      <c r="K20" s="268"/>
      <c r="L20" s="39"/>
      <c r="M20" s="39"/>
      <c r="N20" s="39"/>
      <c r="O20" s="34"/>
    </row>
    <row r="21" spans="1:15" ht="24" customHeight="1">
      <c r="A21" s="39"/>
      <c r="B21" s="39"/>
      <c r="C21" s="39"/>
      <c r="D21" s="39"/>
      <c r="E21" s="39"/>
      <c r="F21" s="253" t="s">
        <v>99</v>
      </c>
      <c r="G21" s="253"/>
      <c r="H21" s="253"/>
      <c r="I21" s="253"/>
      <c r="J21" s="253"/>
      <c r="K21" s="253"/>
      <c r="L21" s="39"/>
      <c r="M21" s="39"/>
      <c r="N21" s="39"/>
      <c r="O21" s="34"/>
    </row>
    <row r="22" spans="1:15" ht="15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5.75" customHeight="1">
      <c r="A23" s="35" t="s">
        <v>37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5.75" customHeight="1">
      <c r="A24" s="35" t="s">
        <v>22</v>
      </c>
      <c r="B24" s="36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5.75" customHeight="1">
      <c r="A25" s="13" t="s">
        <v>23</v>
      </c>
      <c r="B25" s="13"/>
      <c r="C25" s="13"/>
      <c r="D25" s="269"/>
      <c r="E25" s="269"/>
      <c r="F25" s="269"/>
      <c r="G25" s="269"/>
      <c r="H25" s="269"/>
      <c r="I25" s="269"/>
      <c r="J25" s="269"/>
      <c r="K25" s="269"/>
      <c r="L25" s="258" t="s">
        <v>122</v>
      </c>
      <c r="M25" s="260"/>
      <c r="N25" s="281"/>
      <c r="O25" s="282"/>
    </row>
    <row r="26" spans="1:15" ht="15.75" customHeight="1">
      <c r="A26" s="13" t="s">
        <v>24</v>
      </c>
      <c r="B26" s="13"/>
      <c r="C26" s="13"/>
      <c r="D26" s="270"/>
      <c r="E26" s="270"/>
      <c r="F26" s="270"/>
      <c r="G26" s="270"/>
      <c r="H26" s="270"/>
      <c r="I26" s="270"/>
      <c r="J26" s="270"/>
      <c r="K26" s="270"/>
      <c r="L26" s="266"/>
      <c r="M26" s="267"/>
      <c r="N26" s="283"/>
      <c r="O26" s="284"/>
    </row>
    <row r="27" spans="1:15" ht="15.75" customHeight="1">
      <c r="A27" s="13" t="s">
        <v>49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52.5" customHeight="1">
      <c r="A28" s="13" t="s">
        <v>50</v>
      </c>
      <c r="B28" s="13"/>
      <c r="C28" s="13"/>
      <c r="D28" s="13"/>
      <c r="E28" s="13"/>
      <c r="F28" s="13"/>
      <c r="G28" s="13"/>
      <c r="H28" s="13"/>
      <c r="I28" s="13"/>
      <c r="J28" s="13"/>
      <c r="K28" s="37"/>
      <c r="L28" s="13"/>
      <c r="M28" s="13"/>
      <c r="N28" s="13"/>
      <c r="O28" s="13"/>
    </row>
    <row r="29" spans="1:15" ht="47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8"/>
      <c r="L29" s="33"/>
      <c r="M29" s="33"/>
      <c r="N29" s="33"/>
      <c r="O29" s="33"/>
    </row>
    <row r="30" spans="1:15" ht="57.75" customHeight="1">
      <c r="A30" s="255" t="s">
        <v>25</v>
      </c>
      <c r="B30" s="258" t="s">
        <v>26</v>
      </c>
      <c r="C30" s="259"/>
      <c r="D30" s="260"/>
      <c r="E30" s="258" t="s">
        <v>27</v>
      </c>
      <c r="F30" s="260"/>
      <c r="G30" s="266" t="s">
        <v>28</v>
      </c>
      <c r="H30" s="285"/>
      <c r="I30" s="285"/>
      <c r="J30" s="285"/>
      <c r="K30" s="285"/>
      <c r="L30" s="285"/>
      <c r="M30" s="285"/>
      <c r="N30" s="285"/>
      <c r="O30" s="285"/>
    </row>
    <row r="31" spans="1:15" ht="33.75" customHeight="1">
      <c r="A31" s="256"/>
      <c r="B31" s="255" t="s">
        <v>31</v>
      </c>
      <c r="C31" s="255" t="s">
        <v>31</v>
      </c>
      <c r="D31" s="255" t="s">
        <v>31</v>
      </c>
      <c r="E31" s="255" t="s">
        <v>31</v>
      </c>
      <c r="F31" s="255" t="s">
        <v>31</v>
      </c>
      <c r="G31" s="271" t="s">
        <v>29</v>
      </c>
      <c r="H31" s="271" t="s">
        <v>30</v>
      </c>
      <c r="I31" s="271"/>
      <c r="J31" s="280" t="s">
        <v>51</v>
      </c>
      <c r="K31" s="255" t="s">
        <v>147</v>
      </c>
      <c r="L31" s="280" t="s">
        <v>52</v>
      </c>
      <c r="M31" s="244" t="s">
        <v>53</v>
      </c>
      <c r="N31" s="244" t="s">
        <v>54</v>
      </c>
      <c r="O31" s="244" t="s">
        <v>55</v>
      </c>
    </row>
    <row r="32" spans="1:15" ht="39.75" customHeight="1">
      <c r="A32" s="257"/>
      <c r="B32" s="257"/>
      <c r="C32" s="257"/>
      <c r="D32" s="257"/>
      <c r="E32" s="257"/>
      <c r="F32" s="257"/>
      <c r="G32" s="271"/>
      <c r="H32" s="29" t="s">
        <v>35</v>
      </c>
      <c r="I32" s="29" t="s">
        <v>32</v>
      </c>
      <c r="J32" s="280"/>
      <c r="K32" s="257"/>
      <c r="L32" s="280"/>
      <c r="M32" s="245"/>
      <c r="N32" s="245"/>
      <c r="O32" s="245"/>
    </row>
    <row r="33" spans="1:16" ht="15.75" customHeight="1">
      <c r="A33" s="29">
        <v>1</v>
      </c>
      <c r="B33" s="29">
        <v>2</v>
      </c>
      <c r="C33" s="29">
        <v>3</v>
      </c>
      <c r="D33" s="29">
        <v>4</v>
      </c>
      <c r="E33" s="29">
        <v>5</v>
      </c>
      <c r="F33" s="29">
        <v>6</v>
      </c>
      <c r="G33" s="29">
        <v>7</v>
      </c>
      <c r="H33" s="29">
        <v>8</v>
      </c>
      <c r="I33" s="29">
        <v>9</v>
      </c>
      <c r="J33" s="30">
        <v>10</v>
      </c>
      <c r="K33" s="30">
        <v>11</v>
      </c>
      <c r="L33" s="30">
        <v>12</v>
      </c>
      <c r="M33" s="30">
        <v>13</v>
      </c>
      <c r="N33" s="30">
        <v>14</v>
      </c>
      <c r="O33" s="30">
        <v>15</v>
      </c>
      <c r="P33" s="33"/>
    </row>
    <row r="34" spans="1:16" ht="15.75" customHeight="1">
      <c r="A34" s="29"/>
      <c r="B34" s="29"/>
      <c r="C34" s="29"/>
      <c r="D34" s="29"/>
      <c r="E34" s="29"/>
      <c r="F34" s="29"/>
      <c r="G34" s="29"/>
      <c r="H34" s="29"/>
      <c r="I34" s="29"/>
      <c r="J34" s="30"/>
      <c r="K34" s="30"/>
      <c r="L34" s="30"/>
      <c r="M34" s="30"/>
      <c r="N34" s="30"/>
      <c r="O34" s="43"/>
      <c r="P34" s="33"/>
    </row>
    <row r="35" spans="1:15" ht="15.75" customHeight="1">
      <c r="A35" s="29"/>
      <c r="B35" s="29"/>
      <c r="C35" s="29"/>
      <c r="D35" s="29"/>
      <c r="E35" s="29"/>
      <c r="F35" s="29"/>
      <c r="G35" s="29"/>
      <c r="H35" s="29"/>
      <c r="I35" s="29"/>
      <c r="J35" s="30"/>
      <c r="K35" s="30"/>
      <c r="L35" s="30"/>
      <c r="M35" s="30"/>
      <c r="N35" s="30"/>
      <c r="O35" s="30"/>
    </row>
    <row r="36" spans="1:16" ht="15.75" customHeight="1">
      <c r="A36" s="31" t="s">
        <v>56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4" ht="15.75" customHeight="1">
      <c r="A37" s="3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6" ht="15.75" customHeight="1">
      <c r="A38" s="255" t="s">
        <v>25</v>
      </c>
      <c r="B38" s="258" t="s">
        <v>26</v>
      </c>
      <c r="C38" s="259"/>
      <c r="D38" s="260"/>
      <c r="E38" s="258" t="s">
        <v>27</v>
      </c>
      <c r="F38" s="260"/>
      <c r="G38" s="271" t="s">
        <v>33</v>
      </c>
      <c r="H38" s="271"/>
      <c r="I38" s="271"/>
      <c r="J38" s="271"/>
      <c r="K38" s="271"/>
      <c r="L38" s="271"/>
      <c r="M38" s="271"/>
      <c r="N38" s="271"/>
      <c r="O38" s="271"/>
      <c r="P38" s="271" t="s">
        <v>34</v>
      </c>
    </row>
    <row r="39" spans="1:17" ht="54.75" customHeight="1">
      <c r="A39" s="256"/>
      <c r="B39" s="255" t="s">
        <v>31</v>
      </c>
      <c r="C39" s="255" t="s">
        <v>31</v>
      </c>
      <c r="D39" s="255" t="s">
        <v>31</v>
      </c>
      <c r="E39" s="255" t="s">
        <v>31</v>
      </c>
      <c r="F39" s="255" t="s">
        <v>31</v>
      </c>
      <c r="G39" s="271" t="s">
        <v>29</v>
      </c>
      <c r="H39" s="271" t="s">
        <v>30</v>
      </c>
      <c r="I39" s="271"/>
      <c r="J39" s="280" t="s">
        <v>51</v>
      </c>
      <c r="K39" s="255" t="s">
        <v>147</v>
      </c>
      <c r="L39" s="280" t="s">
        <v>52</v>
      </c>
      <c r="M39" s="244" t="s">
        <v>53</v>
      </c>
      <c r="N39" s="244" t="s">
        <v>54</v>
      </c>
      <c r="O39" s="244" t="s">
        <v>55</v>
      </c>
      <c r="P39" s="271"/>
      <c r="Q39" s="21"/>
    </row>
    <row r="40" spans="1:17" ht="36" customHeight="1">
      <c r="A40" s="257"/>
      <c r="B40" s="257"/>
      <c r="C40" s="257"/>
      <c r="D40" s="257"/>
      <c r="E40" s="257"/>
      <c r="F40" s="257"/>
      <c r="G40" s="271"/>
      <c r="H40" s="29" t="s">
        <v>35</v>
      </c>
      <c r="I40" s="29" t="s">
        <v>32</v>
      </c>
      <c r="J40" s="280"/>
      <c r="K40" s="257"/>
      <c r="L40" s="280"/>
      <c r="M40" s="245"/>
      <c r="N40" s="245"/>
      <c r="O40" s="245"/>
      <c r="P40" s="271"/>
      <c r="Q40" s="20"/>
    </row>
    <row r="41" spans="1:17" ht="57" customHeight="1">
      <c r="A41" s="29">
        <v>1</v>
      </c>
      <c r="B41" s="29">
        <v>2</v>
      </c>
      <c r="C41" s="29">
        <v>3</v>
      </c>
      <c r="D41" s="29">
        <v>4</v>
      </c>
      <c r="E41" s="29">
        <v>5</v>
      </c>
      <c r="F41" s="29">
        <v>6</v>
      </c>
      <c r="G41" s="29">
        <v>7</v>
      </c>
      <c r="H41" s="29">
        <v>8</v>
      </c>
      <c r="I41" s="29">
        <v>9</v>
      </c>
      <c r="J41" s="30">
        <v>10</v>
      </c>
      <c r="K41" s="30">
        <v>11</v>
      </c>
      <c r="L41" s="30">
        <v>12</v>
      </c>
      <c r="M41" s="30">
        <v>13</v>
      </c>
      <c r="N41" s="30">
        <v>14</v>
      </c>
      <c r="O41" s="14">
        <v>15</v>
      </c>
      <c r="P41" s="44">
        <v>16</v>
      </c>
      <c r="Q41" s="20"/>
    </row>
    <row r="42" spans="1:17" ht="15.75" customHeight="1">
      <c r="A42" s="29"/>
      <c r="B42" s="29"/>
      <c r="C42" s="29"/>
      <c r="D42" s="29"/>
      <c r="E42" s="29"/>
      <c r="F42" s="29"/>
      <c r="G42" s="29"/>
      <c r="H42" s="29"/>
      <c r="I42" s="29"/>
      <c r="J42" s="30"/>
      <c r="K42" s="30"/>
      <c r="L42" s="30"/>
      <c r="M42" s="30"/>
      <c r="N42" s="30"/>
      <c r="O42" s="43"/>
      <c r="P42" s="43"/>
      <c r="Q42" s="20"/>
    </row>
    <row r="43" spans="1:17" ht="15.75" customHeight="1">
      <c r="A43" s="29"/>
      <c r="B43" s="29"/>
      <c r="C43" s="29"/>
      <c r="D43" s="29"/>
      <c r="E43" s="29"/>
      <c r="F43" s="29"/>
      <c r="G43" s="29"/>
      <c r="H43" s="29"/>
      <c r="I43" s="29"/>
      <c r="J43" s="30"/>
      <c r="K43" s="30"/>
      <c r="L43" s="30"/>
      <c r="M43" s="30"/>
      <c r="N43" s="30"/>
      <c r="O43" s="19"/>
      <c r="P43" s="19"/>
      <c r="Q43" s="19"/>
    </row>
    <row r="44" spans="1:17" ht="15.75" customHeight="1">
      <c r="A44" s="32" t="s">
        <v>100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19"/>
    </row>
    <row r="45" spans="1:16" ht="15.75" customHeight="1">
      <c r="A45" s="35" t="s">
        <v>22</v>
      </c>
      <c r="B45" s="36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4" ht="15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6" ht="15.75">
      <c r="A47" s="13" t="s">
        <v>0</v>
      </c>
      <c r="B47" s="13"/>
      <c r="C47" s="13"/>
      <c r="D47" s="269"/>
      <c r="E47" s="269"/>
      <c r="F47" s="269"/>
      <c r="G47" s="269"/>
      <c r="H47" s="269"/>
      <c r="I47" s="269"/>
      <c r="J47" s="269"/>
      <c r="K47" s="269"/>
      <c r="L47" s="258" t="s">
        <v>122</v>
      </c>
      <c r="M47" s="260"/>
      <c r="N47" s="278"/>
      <c r="O47" s="278"/>
      <c r="P47" s="33"/>
    </row>
    <row r="48" spans="1:16" ht="15.75">
      <c r="A48" s="13" t="s">
        <v>1</v>
      </c>
      <c r="B48" s="13"/>
      <c r="C48" s="13"/>
      <c r="D48" s="270"/>
      <c r="E48" s="270"/>
      <c r="F48" s="270"/>
      <c r="G48" s="270"/>
      <c r="H48" s="270"/>
      <c r="I48" s="270"/>
      <c r="J48" s="270"/>
      <c r="K48" s="270"/>
      <c r="L48" s="266"/>
      <c r="M48" s="267"/>
      <c r="N48" s="278"/>
      <c r="O48" s="278"/>
      <c r="P48" s="33"/>
    </row>
    <row r="49" spans="1:17" ht="15.75" customHeight="1">
      <c r="A49" s="13" t="s">
        <v>148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33"/>
      <c r="M49" s="33"/>
      <c r="N49" s="33"/>
      <c r="O49" s="33"/>
      <c r="P49" s="33"/>
      <c r="Q49" s="33"/>
    </row>
    <row r="50" spans="1:17" ht="15.75">
      <c r="A50" s="13" t="s">
        <v>193</v>
      </c>
      <c r="B50" s="13"/>
      <c r="C50" s="13"/>
      <c r="D50" s="13"/>
      <c r="E50" s="13"/>
      <c r="F50" s="13"/>
      <c r="G50" s="13"/>
      <c r="H50" s="13"/>
      <c r="I50" s="13"/>
      <c r="J50" s="13"/>
      <c r="K50" s="37"/>
      <c r="L50" s="33"/>
      <c r="M50" s="33"/>
      <c r="N50" s="33"/>
      <c r="O50" s="33"/>
      <c r="P50" s="33"/>
      <c r="Q50" s="33"/>
    </row>
    <row r="51" spans="1:14" ht="15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/>
      <c r="M51" s="14"/>
      <c r="N51" s="14"/>
    </row>
    <row r="52" spans="1:17" ht="32.25" customHeight="1">
      <c r="A52" s="272" t="s">
        <v>25</v>
      </c>
      <c r="B52" s="275" t="s">
        <v>149</v>
      </c>
      <c r="C52" s="276"/>
      <c r="D52" s="277"/>
      <c r="E52" s="275" t="s">
        <v>5</v>
      </c>
      <c r="F52" s="277"/>
      <c r="G52" s="263" t="s">
        <v>102</v>
      </c>
      <c r="H52" s="263"/>
      <c r="I52" s="263"/>
      <c r="J52" s="263"/>
      <c r="K52" s="263"/>
      <c r="L52" s="263"/>
      <c r="M52" s="263"/>
      <c r="N52" s="263"/>
      <c r="O52" s="263"/>
      <c r="P52" s="33"/>
      <c r="Q52" s="33"/>
    </row>
    <row r="53" spans="1:17" ht="15.75">
      <c r="A53" s="273"/>
      <c r="B53" s="272" t="s">
        <v>31</v>
      </c>
      <c r="C53" s="272" t="s">
        <v>31</v>
      </c>
      <c r="D53" s="272" t="s">
        <v>31</v>
      </c>
      <c r="E53" s="272" t="s">
        <v>31</v>
      </c>
      <c r="F53" s="272" t="s">
        <v>31</v>
      </c>
      <c r="G53" s="263" t="s">
        <v>29</v>
      </c>
      <c r="H53" s="263" t="s">
        <v>30</v>
      </c>
      <c r="I53" s="263"/>
      <c r="J53" s="279" t="s">
        <v>51</v>
      </c>
      <c r="K53" s="272" t="s">
        <v>147</v>
      </c>
      <c r="L53" s="279" t="s">
        <v>52</v>
      </c>
      <c r="M53" s="264" t="s">
        <v>53</v>
      </c>
      <c r="N53" s="264" t="s">
        <v>54</v>
      </c>
      <c r="O53" s="264" t="s">
        <v>55</v>
      </c>
      <c r="P53" s="33"/>
      <c r="Q53" s="33"/>
    </row>
    <row r="54" spans="1:17" ht="46.5" customHeight="1">
      <c r="A54" s="274"/>
      <c r="B54" s="274"/>
      <c r="C54" s="274"/>
      <c r="D54" s="274"/>
      <c r="E54" s="274"/>
      <c r="F54" s="274"/>
      <c r="G54" s="263"/>
      <c r="H54" s="50" t="s">
        <v>35</v>
      </c>
      <c r="I54" s="50" t="s">
        <v>32</v>
      </c>
      <c r="J54" s="279"/>
      <c r="K54" s="274"/>
      <c r="L54" s="279"/>
      <c r="M54" s="265"/>
      <c r="N54" s="265"/>
      <c r="O54" s="265"/>
      <c r="P54" s="33"/>
      <c r="Q54" s="33"/>
    </row>
    <row r="55" spans="1:17" ht="18.75" customHeight="1">
      <c r="A55" s="50">
        <v>1</v>
      </c>
      <c r="B55" s="50">
        <v>2</v>
      </c>
      <c r="C55" s="50">
        <v>3</v>
      </c>
      <c r="D55" s="50">
        <v>4</v>
      </c>
      <c r="E55" s="50">
        <v>5</v>
      </c>
      <c r="F55" s="50">
        <v>6</v>
      </c>
      <c r="G55" s="50">
        <v>7</v>
      </c>
      <c r="H55" s="50">
        <v>8</v>
      </c>
      <c r="I55" s="50">
        <v>9</v>
      </c>
      <c r="J55" s="51">
        <v>10</v>
      </c>
      <c r="K55" s="50">
        <v>11</v>
      </c>
      <c r="L55" s="51">
        <v>12</v>
      </c>
      <c r="M55" s="50">
        <v>13</v>
      </c>
      <c r="N55" s="51">
        <v>14</v>
      </c>
      <c r="O55" s="50">
        <v>15</v>
      </c>
      <c r="P55" s="33"/>
      <c r="Q55" s="33"/>
    </row>
    <row r="56" spans="1:17" ht="30.75" customHeight="1">
      <c r="A56" s="50"/>
      <c r="B56" s="50"/>
      <c r="C56" s="50"/>
      <c r="D56" s="50"/>
      <c r="E56" s="50"/>
      <c r="F56" s="50"/>
      <c r="G56" s="50"/>
      <c r="H56" s="50"/>
      <c r="I56" s="50"/>
      <c r="J56" s="51"/>
      <c r="K56" s="52"/>
      <c r="L56" s="51"/>
      <c r="M56" s="51"/>
      <c r="N56" s="51"/>
      <c r="O56" s="51"/>
      <c r="P56" s="33"/>
      <c r="Q56" s="33"/>
    </row>
    <row r="57" spans="1:15" ht="15.75">
      <c r="A57" s="50"/>
      <c r="B57" s="50"/>
      <c r="C57" s="50"/>
      <c r="D57" s="50"/>
      <c r="E57" s="50"/>
      <c r="F57" s="50"/>
      <c r="G57" s="50"/>
      <c r="H57" s="50"/>
      <c r="I57" s="50"/>
      <c r="J57" s="51"/>
      <c r="K57" s="51"/>
      <c r="L57" s="51"/>
      <c r="M57" s="51"/>
      <c r="N57" s="51"/>
      <c r="O57" s="51"/>
    </row>
    <row r="58" spans="1:17" ht="15.75">
      <c r="A58" s="31" t="s">
        <v>103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5" ht="15.75">
      <c r="A59" s="29"/>
      <c r="B59" s="29"/>
      <c r="C59" s="29"/>
      <c r="D59" s="29"/>
      <c r="E59" s="29"/>
      <c r="F59" s="29"/>
      <c r="G59" s="29"/>
      <c r="H59" s="29"/>
      <c r="I59" s="29"/>
      <c r="J59" s="30"/>
      <c r="K59" s="30"/>
      <c r="L59" s="30"/>
      <c r="M59" s="30"/>
      <c r="N59" s="30"/>
      <c r="O59" s="30"/>
    </row>
    <row r="60" spans="1:17" ht="38.25" customHeight="1">
      <c r="A60" s="272" t="s">
        <v>25</v>
      </c>
      <c r="B60" s="275" t="s">
        <v>101</v>
      </c>
      <c r="C60" s="276"/>
      <c r="D60" s="277"/>
      <c r="E60" s="275" t="s">
        <v>104</v>
      </c>
      <c r="F60" s="277"/>
      <c r="G60" s="263" t="s">
        <v>105</v>
      </c>
      <c r="H60" s="263"/>
      <c r="I60" s="263"/>
      <c r="J60" s="263"/>
      <c r="K60" s="263"/>
      <c r="L60" s="263"/>
      <c r="M60" s="263"/>
      <c r="N60" s="263"/>
      <c r="O60" s="263"/>
      <c r="P60" s="263"/>
      <c r="Q60" s="272" t="s">
        <v>34</v>
      </c>
    </row>
    <row r="61" spans="1:17" ht="27.75" customHeight="1">
      <c r="A61" s="273"/>
      <c r="B61" s="272" t="s">
        <v>31</v>
      </c>
      <c r="C61" s="272" t="s">
        <v>31</v>
      </c>
      <c r="D61" s="272" t="s">
        <v>31</v>
      </c>
      <c r="E61" s="272" t="s">
        <v>31</v>
      </c>
      <c r="F61" s="272" t="s">
        <v>31</v>
      </c>
      <c r="G61" s="263" t="s">
        <v>29</v>
      </c>
      <c r="H61" s="263" t="s">
        <v>30</v>
      </c>
      <c r="I61" s="263"/>
      <c r="J61" s="263" t="s">
        <v>150</v>
      </c>
      <c r="K61" s="279" t="s">
        <v>51</v>
      </c>
      <c r="L61" s="263" t="s">
        <v>147</v>
      </c>
      <c r="M61" s="279" t="s">
        <v>52</v>
      </c>
      <c r="N61" s="279" t="s">
        <v>53</v>
      </c>
      <c r="O61" s="279" t="s">
        <v>54</v>
      </c>
      <c r="P61" s="279" t="s">
        <v>55</v>
      </c>
      <c r="Q61" s="273"/>
    </row>
    <row r="62" spans="1:17" ht="15.75">
      <c r="A62" s="274"/>
      <c r="B62" s="274"/>
      <c r="C62" s="274"/>
      <c r="D62" s="274"/>
      <c r="E62" s="274"/>
      <c r="F62" s="274"/>
      <c r="G62" s="263"/>
      <c r="H62" s="50" t="s">
        <v>35</v>
      </c>
      <c r="I62" s="50" t="s">
        <v>32</v>
      </c>
      <c r="J62" s="263"/>
      <c r="K62" s="279"/>
      <c r="L62" s="263"/>
      <c r="M62" s="279"/>
      <c r="N62" s="279"/>
      <c r="O62" s="279"/>
      <c r="P62" s="279"/>
      <c r="Q62" s="274"/>
    </row>
    <row r="63" spans="1:17" ht="18" customHeight="1">
      <c r="A63" s="50">
        <v>1</v>
      </c>
      <c r="B63" s="50">
        <v>2</v>
      </c>
      <c r="C63" s="50">
        <v>3</v>
      </c>
      <c r="D63" s="50">
        <v>4</v>
      </c>
      <c r="E63" s="50">
        <v>5</v>
      </c>
      <c r="F63" s="50">
        <v>6</v>
      </c>
      <c r="G63" s="50">
        <v>7</v>
      </c>
      <c r="H63" s="50">
        <v>8</v>
      </c>
      <c r="I63" s="50">
        <v>9</v>
      </c>
      <c r="J63" s="50">
        <v>10</v>
      </c>
      <c r="K63" s="50">
        <v>11</v>
      </c>
      <c r="L63" s="50">
        <v>12</v>
      </c>
      <c r="M63" s="50">
        <v>13</v>
      </c>
      <c r="N63" s="50">
        <v>14</v>
      </c>
      <c r="O63" s="50">
        <v>15</v>
      </c>
      <c r="P63" s="50">
        <v>16</v>
      </c>
      <c r="Q63" s="50">
        <v>17</v>
      </c>
    </row>
    <row r="64" spans="1:17" ht="23.25" customHeight="1">
      <c r="A64" s="29"/>
      <c r="B64" s="29"/>
      <c r="C64" s="29"/>
      <c r="D64" s="29"/>
      <c r="E64" s="29"/>
      <c r="F64" s="29"/>
      <c r="G64" s="29"/>
      <c r="H64" s="29"/>
      <c r="I64" s="29"/>
      <c r="J64" s="43"/>
      <c r="K64" s="30"/>
      <c r="L64" s="43"/>
      <c r="M64" s="30"/>
      <c r="N64" s="30"/>
      <c r="O64" s="30"/>
      <c r="P64" s="30"/>
      <c r="Q64" s="43"/>
    </row>
    <row r="65" spans="1:17" ht="23.25" customHeight="1">
      <c r="A65" s="28"/>
      <c r="B65" s="28"/>
      <c r="C65" s="28"/>
      <c r="D65" s="28"/>
      <c r="E65" s="28"/>
      <c r="F65" s="28"/>
      <c r="G65" s="29"/>
      <c r="H65" s="29"/>
      <c r="I65" s="29"/>
      <c r="J65" s="30"/>
      <c r="K65" s="30"/>
      <c r="L65" s="30"/>
      <c r="M65" s="30"/>
      <c r="N65" s="30"/>
      <c r="O65" s="27"/>
      <c r="P65" s="20"/>
      <c r="Q65" s="20"/>
    </row>
    <row r="66" spans="1:17" ht="15.75" customHeight="1">
      <c r="A66" s="46"/>
      <c r="B66" s="46"/>
      <c r="C66" s="46"/>
      <c r="D66" s="46"/>
      <c r="E66" s="46"/>
      <c r="F66" s="46"/>
      <c r="G66" s="46"/>
      <c r="H66" s="46"/>
      <c r="I66" s="46"/>
      <c r="J66" s="47"/>
      <c r="K66" s="47"/>
      <c r="L66" s="47"/>
      <c r="M66" s="47"/>
      <c r="N66" s="47"/>
      <c r="O66" s="48"/>
      <c r="P66" s="49"/>
      <c r="Q66" s="49"/>
    </row>
    <row r="67" spans="1:17" ht="15.75" customHeight="1">
      <c r="A67" s="46"/>
      <c r="B67" s="46"/>
      <c r="C67" s="46"/>
      <c r="D67" s="46"/>
      <c r="E67" s="46"/>
      <c r="F67" s="46"/>
      <c r="G67" s="46"/>
      <c r="H67" s="46"/>
      <c r="I67" s="46"/>
      <c r="J67" s="47"/>
      <c r="K67" s="47"/>
      <c r="L67" s="47"/>
      <c r="M67" s="47"/>
      <c r="N67" s="47"/>
      <c r="O67" s="48"/>
      <c r="P67" s="49"/>
      <c r="Q67" s="49"/>
    </row>
    <row r="68" spans="1:17" ht="15.75" customHeight="1">
      <c r="A68" s="46"/>
      <c r="B68" s="46"/>
      <c r="C68" s="46"/>
      <c r="D68" s="46"/>
      <c r="E68" s="46"/>
      <c r="F68" s="46"/>
      <c r="G68" s="46"/>
      <c r="H68" s="46"/>
      <c r="I68" s="46"/>
      <c r="J68" s="47"/>
      <c r="K68" s="47"/>
      <c r="L68" s="47"/>
      <c r="M68" s="47"/>
      <c r="N68" s="47"/>
      <c r="O68" s="48"/>
      <c r="P68" s="49"/>
      <c r="Q68" s="49"/>
    </row>
    <row r="69" spans="1:14" ht="15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5.75">
      <c r="A70" s="14" t="s">
        <v>57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5.75">
      <c r="A71" s="14" t="s">
        <v>59</v>
      </c>
      <c r="B71" s="14"/>
      <c r="C71" s="14"/>
      <c r="D71" s="14" t="s">
        <v>58</v>
      </c>
      <c r="E71" s="14"/>
      <c r="F71" s="13" t="s">
        <v>61</v>
      </c>
      <c r="G71" s="13" t="s">
        <v>60</v>
      </c>
      <c r="H71" s="14"/>
      <c r="I71" s="14"/>
      <c r="J71" s="14"/>
      <c r="K71" s="14"/>
      <c r="L71" s="14"/>
      <c r="M71" s="14"/>
      <c r="N71" s="14"/>
    </row>
    <row r="72" spans="1:14" ht="15.75">
      <c r="A72" s="14" t="s">
        <v>221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15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ht="15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</sheetData>
  <sheetProtection/>
  <mergeCells count="97">
    <mergeCell ref="N25:O26"/>
    <mergeCell ref="K31:K32"/>
    <mergeCell ref="O31:O32"/>
    <mergeCell ref="G30:O30"/>
    <mergeCell ref="K39:K40"/>
    <mergeCell ref="L53:L54"/>
    <mergeCell ref="M39:M40"/>
    <mergeCell ref="L61:L62"/>
    <mergeCell ref="J39:J40"/>
    <mergeCell ref="L39:L40"/>
    <mergeCell ref="J53:J54"/>
    <mergeCell ref="G61:G62"/>
    <mergeCell ref="G38:O38"/>
    <mergeCell ref="G60:P60"/>
    <mergeCell ref="N53:N54"/>
    <mergeCell ref="O53:O54"/>
    <mergeCell ref="G53:G54"/>
    <mergeCell ref="D31:D32"/>
    <mergeCell ref="E31:E32"/>
    <mergeCell ref="F31:F32"/>
    <mergeCell ref="N47:O47"/>
    <mergeCell ref="H31:I31"/>
    <mergeCell ref="J31:J32"/>
    <mergeCell ref="L31:L32"/>
    <mergeCell ref="L47:M48"/>
    <mergeCell ref="E39:E40"/>
    <mergeCell ref="G31:G32"/>
    <mergeCell ref="A38:A40"/>
    <mergeCell ref="B38:D38"/>
    <mergeCell ref="E38:F38"/>
    <mergeCell ref="D48:K48"/>
    <mergeCell ref="K53:K54"/>
    <mergeCell ref="F53:F54"/>
    <mergeCell ref="B39:B40"/>
    <mergeCell ref="C39:C40"/>
    <mergeCell ref="D39:D40"/>
    <mergeCell ref="G39:G40"/>
    <mergeCell ref="O61:O62"/>
    <mergeCell ref="P61:P62"/>
    <mergeCell ref="M61:M62"/>
    <mergeCell ref="F61:F62"/>
    <mergeCell ref="A52:A54"/>
    <mergeCell ref="B52:D52"/>
    <mergeCell ref="E52:F52"/>
    <mergeCell ref="B53:B54"/>
    <mergeCell ref="N61:N62"/>
    <mergeCell ref="D53:D54"/>
    <mergeCell ref="C61:C62"/>
    <mergeCell ref="D61:D62"/>
    <mergeCell ref="E61:E62"/>
    <mergeCell ref="E53:E54"/>
    <mergeCell ref="F39:F40"/>
    <mergeCell ref="D47:K47"/>
    <mergeCell ref="H61:I61"/>
    <mergeCell ref="K61:K62"/>
    <mergeCell ref="J61:J62"/>
    <mergeCell ref="H53:I53"/>
    <mergeCell ref="A60:A62"/>
    <mergeCell ref="B60:D60"/>
    <mergeCell ref="E60:F60"/>
    <mergeCell ref="B61:B62"/>
    <mergeCell ref="Q60:Q62"/>
    <mergeCell ref="P38:P40"/>
    <mergeCell ref="N39:N40"/>
    <mergeCell ref="O39:O40"/>
    <mergeCell ref="N48:O48"/>
    <mergeCell ref="C53:C54"/>
    <mergeCell ref="P17:Q17"/>
    <mergeCell ref="P18:Q18"/>
    <mergeCell ref="G52:O52"/>
    <mergeCell ref="M53:M54"/>
    <mergeCell ref="L25:M26"/>
    <mergeCell ref="N18:O18"/>
    <mergeCell ref="F20:K20"/>
    <mergeCell ref="D25:K25"/>
    <mergeCell ref="D26:K26"/>
    <mergeCell ref="H39:I39"/>
    <mergeCell ref="F14:K14"/>
    <mergeCell ref="F17:K17"/>
    <mergeCell ref="F21:K21"/>
    <mergeCell ref="F18:K18"/>
    <mergeCell ref="A30:A32"/>
    <mergeCell ref="B30:D30"/>
    <mergeCell ref="E30:F30"/>
    <mergeCell ref="B31:B32"/>
    <mergeCell ref="F15:K15"/>
    <mergeCell ref="C31:C32"/>
    <mergeCell ref="P13:Q13"/>
    <mergeCell ref="M31:M32"/>
    <mergeCell ref="N31:N32"/>
    <mergeCell ref="P14:Q14"/>
    <mergeCell ref="P15:Q15"/>
    <mergeCell ref="P16:Q16"/>
    <mergeCell ref="N14:O14"/>
    <mergeCell ref="N15:O15"/>
    <mergeCell ref="N16:O16"/>
    <mergeCell ref="N17:O17"/>
  </mergeCells>
  <printOptions/>
  <pageMargins left="0.7086614173228347" right="0.7086614173228347" top="1.141732283464567" bottom="0.7480314960629921" header="0.31496062992125984" footer="0.31496062992125984"/>
  <pageSetup firstPageNumber="15" useFirstPageNumber="1" fitToHeight="2" horizontalDpi="600" verticalDpi="600" orientation="landscape" paperSize="9" scale="51" r:id="rId1"/>
  <headerFooter>
    <oddHeader>&amp;C&amp;P</oddHeader>
  </headerFooter>
  <rowBreaks count="1" manualBreakCount="1">
    <brk id="35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1"/>
  <sheetViews>
    <sheetView view="pageBreakPreview" zoomScale="55" zoomScaleNormal="60" zoomScaleSheetLayoutView="55" zoomScalePageLayoutView="0" workbookViewId="0" topLeftCell="A8">
      <selection activeCell="A49" sqref="A49:IV52"/>
    </sheetView>
  </sheetViews>
  <sheetFormatPr defaultColWidth="9.140625" defaultRowHeight="15"/>
  <cols>
    <col min="1" max="1" width="9.140625" style="58" customWidth="1"/>
    <col min="2" max="2" width="33.7109375" style="58" hidden="1" customWidth="1"/>
    <col min="3" max="8" width="20.7109375" style="58" customWidth="1"/>
    <col min="9" max="9" width="57.7109375" style="58" hidden="1" customWidth="1"/>
    <col min="10" max="10" width="28.421875" style="58" hidden="1" customWidth="1"/>
    <col min="11" max="11" width="12.00390625" style="58" hidden="1" customWidth="1"/>
    <col min="12" max="12" width="15.00390625" style="58" hidden="1" customWidth="1"/>
    <col min="13" max="13" width="15.140625" style="58" hidden="1" customWidth="1"/>
    <col min="14" max="14" width="20.140625" style="58" hidden="1" customWidth="1"/>
    <col min="15" max="15" width="14.57421875" style="58" hidden="1" customWidth="1"/>
    <col min="16" max="16" width="13.00390625" style="58" hidden="1" customWidth="1"/>
    <col min="17" max="17" width="16.57421875" style="58" customWidth="1"/>
    <col min="18" max="18" width="15.28125" style="58" hidden="1" customWidth="1"/>
    <col min="19" max="19" width="10.421875" style="58" hidden="1" customWidth="1"/>
    <col min="20" max="20" width="19.00390625" style="58" hidden="1" customWidth="1"/>
    <col min="21" max="21" width="24.421875" style="58" hidden="1" customWidth="1"/>
    <col min="22" max="22" width="14.57421875" style="58" hidden="1" customWidth="1"/>
    <col min="23" max="23" width="17.7109375" style="58" customWidth="1"/>
    <col min="24" max="24" width="17.7109375" style="58" hidden="1" customWidth="1"/>
    <col min="25" max="25" width="10.421875" style="58" hidden="1" customWidth="1"/>
    <col min="26" max="26" width="18.140625" style="58" hidden="1" customWidth="1"/>
    <col min="27" max="27" width="19.28125" style="58" hidden="1" customWidth="1"/>
    <col min="28" max="28" width="14.28125" style="58" hidden="1" customWidth="1"/>
    <col min="29" max="29" width="17.421875" style="58" customWidth="1"/>
    <col min="30" max="30" width="13.28125" style="58" customWidth="1"/>
    <col min="31" max="31" width="16.28125" style="58" customWidth="1"/>
    <col min="32" max="32" width="13.421875" style="58" customWidth="1"/>
    <col min="33" max="16384" width="9.140625" style="58" customWidth="1"/>
  </cols>
  <sheetData>
    <row r="1" spans="2:29" ht="44.25" customHeigh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3"/>
      <c r="X1" s="22"/>
      <c r="Y1" s="23"/>
      <c r="Z1" s="23"/>
      <c r="AA1" s="292" t="s">
        <v>181</v>
      </c>
      <c r="AB1" s="292"/>
      <c r="AC1" s="292"/>
    </row>
    <row r="2" spans="2:31" ht="18.75">
      <c r="B2" s="297" t="s">
        <v>162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57">
        <v>1</v>
      </c>
      <c r="Q2" s="95" t="s">
        <v>163</v>
      </c>
      <c r="R2" s="296" t="s">
        <v>297</v>
      </c>
      <c r="S2" s="296"/>
      <c r="T2" s="296"/>
      <c r="U2" s="56"/>
      <c r="V2" s="56"/>
      <c r="W2" s="56"/>
      <c r="X2" s="56"/>
      <c r="Y2" s="56"/>
      <c r="Z2" s="56"/>
      <c r="AA2" s="292"/>
      <c r="AB2" s="292"/>
      <c r="AC2" s="292"/>
      <c r="AD2" s="56"/>
      <c r="AE2" s="56"/>
    </row>
    <row r="3" spans="2:29" ht="18.75">
      <c r="B3" s="293" t="s">
        <v>108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</row>
    <row r="4" spans="2:29" ht="18.75">
      <c r="B4" s="294" t="s">
        <v>116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</row>
    <row r="5" spans="2:29" ht="15.75">
      <c r="B5" s="295" t="s">
        <v>109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</row>
    <row r="6" spans="2:29" ht="18.7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8.75" customHeight="1">
      <c r="A7" s="298" t="s">
        <v>195</v>
      </c>
      <c r="B7" s="300" t="s">
        <v>110</v>
      </c>
      <c r="C7" s="302" t="s">
        <v>196</v>
      </c>
      <c r="D7" s="302"/>
      <c r="E7" s="302"/>
      <c r="F7" s="302"/>
      <c r="G7" s="302" t="s">
        <v>197</v>
      </c>
      <c r="H7" s="302"/>
      <c r="I7" s="303" t="s">
        <v>111</v>
      </c>
      <c r="J7" s="304"/>
      <c r="K7" s="305"/>
      <c r="L7" s="310" t="s">
        <v>112</v>
      </c>
      <c r="M7" s="310" t="s">
        <v>113</v>
      </c>
      <c r="N7" s="311" t="s">
        <v>114</v>
      </c>
      <c r="O7" s="310" t="s">
        <v>179</v>
      </c>
      <c r="P7" s="289" t="s">
        <v>180</v>
      </c>
      <c r="Q7" s="309" t="s">
        <v>204</v>
      </c>
      <c r="R7" s="302" t="s">
        <v>112</v>
      </c>
      <c r="S7" s="302" t="s">
        <v>113</v>
      </c>
      <c r="T7" s="312" t="s">
        <v>114</v>
      </c>
      <c r="U7" s="302" t="s">
        <v>179</v>
      </c>
      <c r="V7" s="313" t="s">
        <v>180</v>
      </c>
      <c r="W7" s="309" t="s">
        <v>259</v>
      </c>
      <c r="X7" s="312" t="s">
        <v>112</v>
      </c>
      <c r="Y7" s="302" t="s">
        <v>113</v>
      </c>
      <c r="Z7" s="312" t="s">
        <v>114</v>
      </c>
      <c r="AA7" s="302" t="s">
        <v>179</v>
      </c>
      <c r="AB7" s="313" t="s">
        <v>180</v>
      </c>
      <c r="AC7" s="313" t="s">
        <v>290</v>
      </c>
    </row>
    <row r="8" spans="1:29" ht="269.25" customHeight="1">
      <c r="A8" s="299"/>
      <c r="B8" s="301"/>
      <c r="C8" s="96" t="s">
        <v>198</v>
      </c>
      <c r="D8" s="96" t="s">
        <v>199</v>
      </c>
      <c r="E8" s="96" t="s">
        <v>200</v>
      </c>
      <c r="F8" s="96" t="s">
        <v>201</v>
      </c>
      <c r="G8" s="96" t="s">
        <v>202</v>
      </c>
      <c r="H8" s="96" t="s">
        <v>203</v>
      </c>
      <c r="I8" s="306"/>
      <c r="J8" s="307"/>
      <c r="K8" s="308"/>
      <c r="L8" s="310"/>
      <c r="M8" s="310"/>
      <c r="N8" s="311"/>
      <c r="O8" s="310"/>
      <c r="P8" s="289"/>
      <c r="Q8" s="309"/>
      <c r="R8" s="302"/>
      <c r="S8" s="302"/>
      <c r="T8" s="312"/>
      <c r="U8" s="302"/>
      <c r="V8" s="313"/>
      <c r="W8" s="309"/>
      <c r="X8" s="312"/>
      <c r="Y8" s="302"/>
      <c r="Z8" s="312"/>
      <c r="AA8" s="302"/>
      <c r="AB8" s="313"/>
      <c r="AC8" s="313"/>
    </row>
    <row r="9" spans="1:29" ht="18.75">
      <c r="A9" s="97">
        <v>1</v>
      </c>
      <c r="B9" s="61"/>
      <c r="C9" s="61">
        <v>2</v>
      </c>
      <c r="D9" s="61">
        <v>3</v>
      </c>
      <c r="E9" s="61">
        <v>4</v>
      </c>
      <c r="F9" s="61">
        <v>5</v>
      </c>
      <c r="G9" s="61">
        <v>6</v>
      </c>
      <c r="H9" s="61">
        <v>7</v>
      </c>
      <c r="I9" s="94"/>
      <c r="J9" s="290"/>
      <c r="K9" s="291"/>
      <c r="L9" s="61"/>
      <c r="M9" s="61"/>
      <c r="N9" s="98"/>
      <c r="O9" s="61"/>
      <c r="P9" s="61"/>
      <c r="Q9" s="61">
        <v>8</v>
      </c>
      <c r="R9" s="61"/>
      <c r="S9" s="61"/>
      <c r="T9" s="61"/>
      <c r="U9" s="61"/>
      <c r="V9" s="61"/>
      <c r="W9" s="61">
        <v>9</v>
      </c>
      <c r="X9" s="61"/>
      <c r="Y9" s="61"/>
      <c r="Z9" s="61"/>
      <c r="AA9" s="61"/>
      <c r="AB9" s="61"/>
      <c r="AC9" s="61">
        <v>10</v>
      </c>
    </row>
    <row r="10" spans="1:29" s="106" customFormat="1" ht="60" customHeight="1">
      <c r="A10" s="101">
        <v>1</v>
      </c>
      <c r="B10" s="102" t="s">
        <v>235</v>
      </c>
      <c r="C10" s="103">
        <v>230</v>
      </c>
      <c r="D10" s="107" t="s">
        <v>176</v>
      </c>
      <c r="E10" s="107" t="s">
        <v>177</v>
      </c>
      <c r="F10" s="103">
        <v>611</v>
      </c>
      <c r="G10" s="103" t="s">
        <v>206</v>
      </c>
      <c r="H10" s="103" t="s">
        <v>207</v>
      </c>
      <c r="I10" s="104"/>
      <c r="J10" s="116"/>
      <c r="K10" s="116"/>
      <c r="L10" s="103"/>
      <c r="M10" s="110">
        <f>SUM(M11:M15)</f>
        <v>5</v>
      </c>
      <c r="N10" s="105"/>
      <c r="O10" s="103"/>
      <c r="P10" s="103"/>
      <c r="Q10" s="111">
        <f>SUM(Q11:Q16)+O53</f>
        <v>67862.2</v>
      </c>
      <c r="R10" s="103"/>
      <c r="S10" s="110">
        <f>SUM(S11:S15)</f>
        <v>5</v>
      </c>
      <c r="T10" s="103"/>
      <c r="U10" s="103"/>
      <c r="V10" s="103"/>
      <c r="W10" s="111">
        <f>SUM(W11:W16)+U53</f>
        <v>68401.6</v>
      </c>
      <c r="X10" s="103"/>
      <c r="Y10" s="110">
        <f>SUM(Y11:Y15)</f>
        <v>5</v>
      </c>
      <c r="Z10" s="103"/>
      <c r="AA10" s="103"/>
      <c r="AB10" s="103"/>
      <c r="AC10" s="111">
        <f>SUM(AC11:AC16)+AA53</f>
        <v>67684.1</v>
      </c>
    </row>
    <row r="11" spans="1:32" ht="57.75" customHeight="1" hidden="1">
      <c r="A11" s="109" t="s">
        <v>211</v>
      </c>
      <c r="B11" s="99" t="s">
        <v>80</v>
      </c>
      <c r="C11" s="100">
        <v>230</v>
      </c>
      <c r="D11" s="100" t="str">
        <f>'ОУИ 1.пни'!S21</f>
        <v>0708</v>
      </c>
      <c r="E11" s="100" t="str">
        <f>'ОУИ 1.пни'!T21</f>
        <v>0210300590</v>
      </c>
      <c r="F11" s="100" t="s">
        <v>205</v>
      </c>
      <c r="G11" s="100" t="s">
        <v>206</v>
      </c>
      <c r="H11" s="100" t="s">
        <v>207</v>
      </c>
      <c r="I11" s="100" t="str">
        <f>'ОУИ 1.пни'!J21</f>
        <v>Теоретическая лингвистика и методика преподавания хантыйского и мансийского языков</v>
      </c>
      <c r="J11" s="61" t="str">
        <f>'ОУИ 1.пни'!G21</f>
        <v>количество научно-исследовательских работ</v>
      </c>
      <c r="K11" s="61" t="str">
        <f>'ОУИ 1.пни'!H21</f>
        <v>единица </v>
      </c>
      <c r="L11" s="90">
        <v>16393.100000000002</v>
      </c>
      <c r="M11" s="93">
        <f>'ОУИ 1.пни'!K21</f>
        <v>1</v>
      </c>
      <c r="N11" s="90">
        <f>ROUND(L11*M11,1)</f>
        <v>16393.1</v>
      </c>
      <c r="O11" s="90"/>
      <c r="P11" s="90">
        <v>0</v>
      </c>
      <c r="Q11" s="150">
        <f aca="true" t="shared" si="0" ref="Q11:Q16">N11</f>
        <v>16393.1</v>
      </c>
      <c r="R11" s="90">
        <v>16523.6</v>
      </c>
      <c r="S11" s="93">
        <f>'ОУИ 1.пни'!L21</f>
        <v>1</v>
      </c>
      <c r="T11" s="90">
        <f aca="true" t="shared" si="1" ref="T11:T16">ROUND(R11*S11,1)</f>
        <v>16523.6</v>
      </c>
      <c r="U11" s="90"/>
      <c r="V11" s="90">
        <v>0</v>
      </c>
      <c r="W11" s="90">
        <f>T11+U11-V11</f>
        <v>16523.6</v>
      </c>
      <c r="X11" s="90">
        <v>16350.3</v>
      </c>
      <c r="Y11" s="93">
        <f aca="true" t="shared" si="2" ref="Y11:Y16">S11</f>
        <v>1</v>
      </c>
      <c r="Z11" s="90">
        <f aca="true" t="shared" si="3" ref="Z11:Z16">ROUND(X11*Y11,1)</f>
        <v>16350.3</v>
      </c>
      <c r="AA11" s="90"/>
      <c r="AB11" s="90">
        <v>0</v>
      </c>
      <c r="AC11" s="90">
        <f>Z11+AA11-AB11</f>
        <v>16350.3</v>
      </c>
      <c r="AD11" s="62"/>
      <c r="AE11" s="62"/>
      <c r="AF11" s="62"/>
    </row>
    <row r="12" spans="1:32" ht="57.75" customHeight="1" hidden="1">
      <c r="A12" s="109" t="s">
        <v>212</v>
      </c>
      <c r="B12" s="99" t="str">
        <f>B11</f>
        <v>Проведение прикладных научных исследований</v>
      </c>
      <c r="C12" s="100">
        <v>230</v>
      </c>
      <c r="D12" s="100" t="str">
        <f>'ОУИ 1.пни'!S22</f>
        <v>0708</v>
      </c>
      <c r="E12" s="100" t="str">
        <f>'ОУИ 1.пни'!T22</f>
        <v>0210300590</v>
      </c>
      <c r="F12" s="100" t="s">
        <v>205</v>
      </c>
      <c r="G12" s="100" t="s">
        <v>206</v>
      </c>
      <c r="H12" s="100" t="s">
        <v>207</v>
      </c>
      <c r="I12" s="100" t="str">
        <f>'ОУИ 1.пни'!J22</f>
        <v>Мониторинг качества жизни коренных малочисленных народов ХМАО-Югры в субъективных оценках</v>
      </c>
      <c r="J12" s="61" t="str">
        <f>'ОУИ 1.пни'!G22</f>
        <v>количество научно-исследовательских работ</v>
      </c>
      <c r="K12" s="61" t="str">
        <f>'ОУИ 1.пни'!H22</f>
        <v>единица </v>
      </c>
      <c r="L12" s="90">
        <v>9650.6</v>
      </c>
      <c r="M12" s="93">
        <f>'ОУИ 1.пни'!K22</f>
        <v>1</v>
      </c>
      <c r="N12" s="90">
        <f aca="true" t="shared" si="4" ref="N12:N29">ROUND(L12*M12,1)</f>
        <v>9650.6</v>
      </c>
      <c r="O12" s="90"/>
      <c r="P12" s="90">
        <v>0</v>
      </c>
      <c r="Q12" s="150">
        <f t="shared" si="0"/>
        <v>9650.6</v>
      </c>
      <c r="R12" s="90">
        <v>9727.4</v>
      </c>
      <c r="S12" s="93">
        <f>'ОУИ 1.пни'!L22</f>
        <v>1</v>
      </c>
      <c r="T12" s="90">
        <f t="shared" si="1"/>
        <v>9727.4</v>
      </c>
      <c r="U12" s="90"/>
      <c r="V12" s="90">
        <v>0</v>
      </c>
      <c r="W12" s="90">
        <f aca="true" t="shared" si="5" ref="W12:W29">T12+U12-V12</f>
        <v>9727.4</v>
      </c>
      <c r="X12" s="90">
        <v>9625.1</v>
      </c>
      <c r="Y12" s="93">
        <f t="shared" si="2"/>
        <v>1</v>
      </c>
      <c r="Z12" s="90">
        <f t="shared" si="3"/>
        <v>9625.1</v>
      </c>
      <c r="AA12" s="90"/>
      <c r="AB12" s="90">
        <v>0</v>
      </c>
      <c r="AC12" s="90">
        <f aca="true" t="shared" si="6" ref="AC12:AC29">Z12+AA12-AB12</f>
        <v>9625.1</v>
      </c>
      <c r="AD12" s="62"/>
      <c r="AE12" s="62"/>
      <c r="AF12" s="62"/>
    </row>
    <row r="13" spans="1:32" ht="57.75" customHeight="1" hidden="1">
      <c r="A13" s="109" t="s">
        <v>213</v>
      </c>
      <c r="B13" s="99" t="str">
        <f>B12</f>
        <v>Проведение прикладных научных исследований</v>
      </c>
      <c r="C13" s="100">
        <v>230</v>
      </c>
      <c r="D13" s="100" t="str">
        <f>'ОУИ 1.пни'!S23</f>
        <v>0708</v>
      </c>
      <c r="E13" s="100" t="str">
        <f>'ОУИ 1.пни'!T23</f>
        <v>0210300590</v>
      </c>
      <c r="F13" s="100" t="s">
        <v>205</v>
      </c>
      <c r="G13" s="100" t="s">
        <v>206</v>
      </c>
      <c r="H13" s="100" t="s">
        <v>207</v>
      </c>
      <c r="I13" s="100" t="str">
        <f>'ОУИ 1.пни'!J23</f>
        <v>Историко-культурное наследие Югры: проблемы сохранения и репрезентации</v>
      </c>
      <c r="J13" s="61" t="str">
        <f>'ОУИ 1.пни'!G23</f>
        <v>количество научно-исследовательских работ</v>
      </c>
      <c r="K13" s="61" t="str">
        <f>'ОУИ 1.пни'!H23</f>
        <v>единица </v>
      </c>
      <c r="L13" s="90">
        <v>16842.7</v>
      </c>
      <c r="M13" s="93">
        <f>'ОУИ 1.пни'!K23</f>
        <v>1</v>
      </c>
      <c r="N13" s="90">
        <f t="shared" si="4"/>
        <v>16842.7</v>
      </c>
      <c r="O13" s="90"/>
      <c r="P13" s="90">
        <v>0</v>
      </c>
      <c r="Q13" s="150">
        <f t="shared" si="0"/>
        <v>16842.7</v>
      </c>
      <c r="R13" s="90">
        <v>16976.9</v>
      </c>
      <c r="S13" s="93">
        <f>'ОУИ 1.пни'!L23</f>
        <v>1</v>
      </c>
      <c r="T13" s="90">
        <f t="shared" si="1"/>
        <v>16976.9</v>
      </c>
      <c r="U13" s="90"/>
      <c r="V13" s="90">
        <v>0</v>
      </c>
      <c r="W13" s="90">
        <f t="shared" si="5"/>
        <v>16976.9</v>
      </c>
      <c r="X13" s="90">
        <v>16798.4</v>
      </c>
      <c r="Y13" s="93">
        <f t="shared" si="2"/>
        <v>1</v>
      </c>
      <c r="Z13" s="90">
        <f t="shared" si="3"/>
        <v>16798.4</v>
      </c>
      <c r="AA13" s="90"/>
      <c r="AB13" s="90">
        <v>0</v>
      </c>
      <c r="AC13" s="90">
        <f t="shared" si="6"/>
        <v>16798.4</v>
      </c>
      <c r="AD13" s="62"/>
      <c r="AE13" s="62"/>
      <c r="AF13" s="62"/>
    </row>
    <row r="14" spans="1:32" ht="57.75" customHeight="1" hidden="1">
      <c r="A14" s="109" t="s">
        <v>214</v>
      </c>
      <c r="B14" s="99" t="str">
        <f>B13</f>
        <v>Проведение прикладных научных исследований</v>
      </c>
      <c r="C14" s="100">
        <v>230</v>
      </c>
      <c r="D14" s="100" t="str">
        <f>'ОУИ 1.пни'!S24</f>
        <v>0708</v>
      </c>
      <c r="E14" s="100" t="str">
        <f>'ОУИ 1.пни'!T24</f>
        <v>0210300590</v>
      </c>
      <c r="F14" s="100" t="s">
        <v>205</v>
      </c>
      <c r="G14" s="100" t="s">
        <v>206</v>
      </c>
      <c r="H14" s="100" t="s">
        <v>207</v>
      </c>
      <c r="I14" s="100" t="str">
        <f>'ОУИ 1.пни'!J24</f>
        <v>Современные научные направления и технологии в системе гуманитарного образования</v>
      </c>
      <c r="J14" s="61" t="str">
        <f>'ОУИ 1.пни'!G24</f>
        <v>количество научно-исследовательских работ</v>
      </c>
      <c r="K14" s="61" t="str">
        <f>'ОУИ 1.пни'!H24</f>
        <v>единица </v>
      </c>
      <c r="L14" s="90">
        <v>8082.6</v>
      </c>
      <c r="M14" s="93">
        <f>'ОУИ 1.пни'!K24</f>
        <v>1</v>
      </c>
      <c r="N14" s="90">
        <f t="shared" si="4"/>
        <v>8082.6</v>
      </c>
      <c r="O14" s="90"/>
      <c r="P14" s="90">
        <v>0</v>
      </c>
      <c r="Q14" s="150">
        <f t="shared" si="0"/>
        <v>8082.6</v>
      </c>
      <c r="R14" s="90">
        <v>8147</v>
      </c>
      <c r="S14" s="93">
        <f>'ОУИ 1.пни'!L24</f>
        <v>1</v>
      </c>
      <c r="T14" s="90">
        <f t="shared" si="1"/>
        <v>8147</v>
      </c>
      <c r="U14" s="90"/>
      <c r="V14" s="90">
        <v>0</v>
      </c>
      <c r="W14" s="90">
        <f t="shared" si="5"/>
        <v>8147</v>
      </c>
      <c r="X14" s="90">
        <v>8061.5</v>
      </c>
      <c r="Y14" s="93">
        <f t="shared" si="2"/>
        <v>1</v>
      </c>
      <c r="Z14" s="90">
        <f t="shared" si="3"/>
        <v>8061.5</v>
      </c>
      <c r="AA14" s="90"/>
      <c r="AB14" s="90">
        <v>0</v>
      </c>
      <c r="AC14" s="90">
        <f t="shared" si="6"/>
        <v>8061.5</v>
      </c>
      <c r="AD14" s="62"/>
      <c r="AE14" s="62"/>
      <c r="AF14" s="62"/>
    </row>
    <row r="15" spans="1:32" ht="57.75" customHeight="1" hidden="1">
      <c r="A15" s="109" t="s">
        <v>215</v>
      </c>
      <c r="B15" s="99" t="str">
        <f>B14</f>
        <v>Проведение прикладных научных исследований</v>
      </c>
      <c r="C15" s="100">
        <v>230</v>
      </c>
      <c r="D15" s="100" t="str">
        <f>'ОУИ 1.пни'!S25</f>
        <v>0708</v>
      </c>
      <c r="E15" s="100" t="str">
        <f>'ОУИ 1.пни'!T25</f>
        <v>0210300590</v>
      </c>
      <c r="F15" s="100" t="s">
        <v>205</v>
      </c>
      <c r="G15" s="100" t="s">
        <v>206</v>
      </c>
      <c r="H15" s="100" t="s">
        <v>207</v>
      </c>
      <c r="I15" s="100" t="str">
        <f>'ОУИ 1.пни'!J25</f>
        <v>Фольклор обских угров и самодийцев в записях ХХ и начала ХХI веков: локальные особенности</v>
      </c>
      <c r="J15" s="61" t="str">
        <f>'ОУИ 1.пни'!G25</f>
        <v>количество научно-исследовательских работ</v>
      </c>
      <c r="K15" s="61" t="str">
        <f>'ОУИ 1.пни'!H25</f>
        <v>единица </v>
      </c>
      <c r="L15" s="90">
        <v>7216.599999999999</v>
      </c>
      <c r="M15" s="93">
        <f>'ОУИ 1.пни'!K25</f>
        <v>1</v>
      </c>
      <c r="N15" s="90">
        <f t="shared" si="4"/>
        <v>7216.6</v>
      </c>
      <c r="O15" s="90"/>
      <c r="P15" s="90">
        <v>0</v>
      </c>
      <c r="Q15" s="150">
        <f t="shared" si="0"/>
        <v>7216.6</v>
      </c>
      <c r="R15" s="90">
        <v>7273.4</v>
      </c>
      <c r="S15" s="93">
        <f>'ОУИ 1.пни'!L25</f>
        <v>1</v>
      </c>
      <c r="T15" s="90">
        <f t="shared" si="1"/>
        <v>7273.4</v>
      </c>
      <c r="U15" s="90"/>
      <c r="V15" s="90">
        <v>0</v>
      </c>
      <c r="W15" s="90">
        <f t="shared" si="5"/>
        <v>7273.4</v>
      </c>
      <c r="X15" s="90">
        <v>7197.8</v>
      </c>
      <c r="Y15" s="93">
        <f t="shared" si="2"/>
        <v>1</v>
      </c>
      <c r="Z15" s="90">
        <f t="shared" si="3"/>
        <v>7197.8</v>
      </c>
      <c r="AA15" s="90"/>
      <c r="AB15" s="90">
        <v>0</v>
      </c>
      <c r="AC15" s="90">
        <f t="shared" si="6"/>
        <v>7197.8</v>
      </c>
      <c r="AD15" s="62"/>
      <c r="AE15" s="62"/>
      <c r="AF15" s="62"/>
    </row>
    <row r="16" spans="1:32" ht="57.75" customHeight="1" hidden="1">
      <c r="A16" s="109" t="s">
        <v>215</v>
      </c>
      <c r="B16" s="99" t="str">
        <f>B15</f>
        <v>Проведение прикладных научных исследований</v>
      </c>
      <c r="C16" s="100">
        <v>230</v>
      </c>
      <c r="D16" s="100" t="str">
        <f>'ОУИ 1.пни'!S26</f>
        <v>0708</v>
      </c>
      <c r="E16" s="100" t="str">
        <f>'ОУИ 1.пни'!T26</f>
        <v>0210300590</v>
      </c>
      <c r="F16" s="100" t="s">
        <v>205</v>
      </c>
      <c r="G16" s="100" t="s">
        <v>206</v>
      </c>
      <c r="H16" s="100" t="s">
        <v>207</v>
      </c>
      <c r="I16" s="100" t="str">
        <f>'ОУИ 1.пни'!J26</f>
        <v>Обско-угорская литература: творческие индивидуальности</v>
      </c>
      <c r="J16" s="61" t="str">
        <f>'ОУИ 1.пни'!G26</f>
        <v>количество научно-исследовательских работ</v>
      </c>
      <c r="K16" s="61" t="str">
        <f>'ОУИ 1.пни'!H26</f>
        <v>единица </v>
      </c>
      <c r="L16" s="90">
        <v>9650.5</v>
      </c>
      <c r="M16" s="93">
        <f>'ОУИ 1.пни'!K26</f>
        <v>1</v>
      </c>
      <c r="N16" s="90">
        <f>ROUND(L16*M16,1)</f>
        <v>9650.5</v>
      </c>
      <c r="O16" s="90"/>
      <c r="P16" s="90">
        <v>0</v>
      </c>
      <c r="Q16" s="150">
        <f t="shared" si="0"/>
        <v>9650.5</v>
      </c>
      <c r="R16" s="90">
        <v>9727.3</v>
      </c>
      <c r="S16" s="93">
        <f>'ОУИ 1.пни'!L26</f>
        <v>1</v>
      </c>
      <c r="T16" s="90">
        <f t="shared" si="1"/>
        <v>9727.3</v>
      </c>
      <c r="U16" s="90"/>
      <c r="V16" s="90">
        <v>0</v>
      </c>
      <c r="W16" s="90">
        <f>T16+U16-V16</f>
        <v>9727.3</v>
      </c>
      <c r="X16" s="90">
        <v>9625.2</v>
      </c>
      <c r="Y16" s="93">
        <f t="shared" si="2"/>
        <v>1</v>
      </c>
      <c r="Z16" s="90">
        <f t="shared" si="3"/>
        <v>9625.2</v>
      </c>
      <c r="AA16" s="90"/>
      <c r="AB16" s="90">
        <v>0</v>
      </c>
      <c r="AC16" s="90">
        <f>Z16+AA16-AB16</f>
        <v>9625.2</v>
      </c>
      <c r="AD16" s="62"/>
      <c r="AE16" s="62"/>
      <c r="AF16" s="62"/>
    </row>
    <row r="17" spans="1:29" s="106" customFormat="1" ht="50.25" customHeight="1">
      <c r="A17" s="101" t="s">
        <v>208</v>
      </c>
      <c r="B17" s="131" t="s">
        <v>234</v>
      </c>
      <c r="C17" s="103">
        <v>230</v>
      </c>
      <c r="D17" s="107" t="s">
        <v>176</v>
      </c>
      <c r="E17" s="107" t="s">
        <v>177</v>
      </c>
      <c r="F17" s="103">
        <v>611</v>
      </c>
      <c r="G17" s="103" t="s">
        <v>206</v>
      </c>
      <c r="H17" s="103" t="s">
        <v>207</v>
      </c>
      <c r="I17" s="104"/>
      <c r="J17" s="116"/>
      <c r="K17" s="116"/>
      <c r="L17" s="103"/>
      <c r="M17" s="110">
        <f>SUM(M18:M29)</f>
        <v>58</v>
      </c>
      <c r="N17" s="105"/>
      <c r="O17" s="103"/>
      <c r="P17" s="103"/>
      <c r="Q17" s="111">
        <f>SUM(Q18:Q29)</f>
        <v>26498.10000000001</v>
      </c>
      <c r="R17" s="103"/>
      <c r="S17" s="110">
        <f>SUM(S18:S29)</f>
        <v>58</v>
      </c>
      <c r="T17" s="103"/>
      <c r="U17" s="103"/>
      <c r="V17" s="103"/>
      <c r="W17" s="111">
        <f>SUM(W18:W29)</f>
        <v>26709.500000000004</v>
      </c>
      <c r="X17" s="103"/>
      <c r="Y17" s="110">
        <f>SUM(Y18:Y29)</f>
        <v>58</v>
      </c>
      <c r="Z17" s="103"/>
      <c r="AA17" s="103"/>
      <c r="AB17" s="103"/>
      <c r="AC17" s="111">
        <f>SUM(AC18:AC29)</f>
        <v>26431.800000000007</v>
      </c>
    </row>
    <row r="18" spans="1:32" ht="57.75" customHeight="1" hidden="1">
      <c r="A18" s="109" t="s">
        <v>216</v>
      </c>
      <c r="B18" s="99" t="s">
        <v>66</v>
      </c>
      <c r="C18" s="100">
        <v>230</v>
      </c>
      <c r="D18" s="100" t="s">
        <v>176</v>
      </c>
      <c r="E18" s="100" t="e">
        <f>'ОУИ 2.нмо'!#REF!</f>
        <v>#REF!</v>
      </c>
      <c r="F18" s="100" t="s">
        <v>205</v>
      </c>
      <c r="G18" s="100" t="s">
        <v>206</v>
      </c>
      <c r="H18" s="100" t="s">
        <v>207</v>
      </c>
      <c r="I18" s="139" t="str">
        <f>'ОУИ 2.нмо'!J21</f>
        <v>Разработка комплектов материалов для муниципального, регионального этапов олимпиады школьников ХМАО-Югры по родным языкам и литературе коренных малочисленных народов Севера </v>
      </c>
      <c r="J18" s="61" t="str">
        <f>'ОУИ 2.нмо'!G21</f>
        <v>количество отчетов</v>
      </c>
      <c r="K18" s="61" t="str">
        <f>'ОУИ 2.нмо'!H21</f>
        <v>единица </v>
      </c>
      <c r="L18" s="90">
        <v>139.4</v>
      </c>
      <c r="M18" s="93">
        <f>'ОУИ 2.нмо'!K21</f>
        <v>36</v>
      </c>
      <c r="N18" s="90">
        <f t="shared" si="4"/>
        <v>5018.4</v>
      </c>
      <c r="O18" s="90"/>
      <c r="P18" s="90">
        <v>0</v>
      </c>
      <c r="Q18" s="90">
        <f>N18</f>
        <v>5018.4</v>
      </c>
      <c r="R18" s="90">
        <v>140.6</v>
      </c>
      <c r="S18" s="93">
        <f>'ОУИ 2.нмо'!L21</f>
        <v>36</v>
      </c>
      <c r="T18" s="90">
        <f aca="true" t="shared" si="7" ref="T18:T29">ROUND(R18*S18,1)</f>
        <v>5061.6</v>
      </c>
      <c r="U18" s="90"/>
      <c r="V18" s="90">
        <v>0</v>
      </c>
      <c r="W18" s="90">
        <f t="shared" si="5"/>
        <v>5061.6</v>
      </c>
      <c r="X18" s="90">
        <v>139.1</v>
      </c>
      <c r="Y18" s="93">
        <f>S18</f>
        <v>36</v>
      </c>
      <c r="Z18" s="90">
        <f aca="true" t="shared" si="8" ref="Z18:Z29">ROUND(X18*Y18,1)</f>
        <v>5007.6</v>
      </c>
      <c r="AA18" s="90"/>
      <c r="AB18" s="90">
        <v>0</v>
      </c>
      <c r="AC18" s="90">
        <f t="shared" si="6"/>
        <v>5007.6</v>
      </c>
      <c r="AD18" s="62"/>
      <c r="AE18" s="62"/>
      <c r="AF18" s="62"/>
    </row>
    <row r="19" spans="1:32" ht="57.75" customHeight="1" hidden="1">
      <c r="A19" s="109" t="s">
        <v>217</v>
      </c>
      <c r="B19" s="99" t="s">
        <v>66</v>
      </c>
      <c r="C19" s="100">
        <v>230</v>
      </c>
      <c r="D19" s="100" t="s">
        <v>176</v>
      </c>
      <c r="E19" s="100" t="e">
        <f>'ОУИ 2.нмо'!#REF!</f>
        <v>#REF!</v>
      </c>
      <c r="F19" s="100" t="s">
        <v>205</v>
      </c>
      <c r="G19" s="100" t="s">
        <v>206</v>
      </c>
      <c r="H19" s="100" t="s">
        <v>207</v>
      </c>
      <c r="I19" s="139" t="str">
        <f>'ОУИ 2.нмо'!J22</f>
        <v>Разработка комплектов материалов для проведения региональной олимпиады ХМАО-Югры для обучающихся профессиональных образовательных организаций по родным языкам и литературе коренных малочисленных народов Севера  </v>
      </c>
      <c r="J19" s="61" t="str">
        <f>'ОУИ 2.нмо'!G22</f>
        <v>количество отчетов</v>
      </c>
      <c r="K19" s="61" t="str">
        <f>'ОУИ 2.нмо'!H22</f>
        <v>единица </v>
      </c>
      <c r="L19" s="90">
        <v>133.7</v>
      </c>
      <c r="M19" s="93">
        <f>'ОУИ 2.нмо'!K22</f>
        <v>5</v>
      </c>
      <c r="N19" s="90">
        <f t="shared" si="4"/>
        <v>668.5</v>
      </c>
      <c r="O19" s="90"/>
      <c r="P19" s="90">
        <v>0</v>
      </c>
      <c r="Q19" s="90">
        <f aca="true" t="shared" si="9" ref="Q19:Q29">N19</f>
        <v>668.5</v>
      </c>
      <c r="R19" s="90">
        <v>134.79999999999998</v>
      </c>
      <c r="S19" s="93">
        <f>'ОУИ 2.нмо'!L22</f>
        <v>5</v>
      </c>
      <c r="T19" s="90">
        <f t="shared" si="7"/>
        <v>674</v>
      </c>
      <c r="U19" s="90"/>
      <c r="V19" s="90">
        <v>0</v>
      </c>
      <c r="W19" s="90">
        <f t="shared" si="5"/>
        <v>674</v>
      </c>
      <c r="X19" s="90">
        <v>133.29999999999998</v>
      </c>
      <c r="Y19" s="93">
        <f aca="true" t="shared" si="10" ref="Y19:Y29">S19</f>
        <v>5</v>
      </c>
      <c r="Z19" s="90">
        <f t="shared" si="8"/>
        <v>666.5</v>
      </c>
      <c r="AA19" s="90"/>
      <c r="AB19" s="90">
        <v>0</v>
      </c>
      <c r="AC19" s="90">
        <f t="shared" si="6"/>
        <v>666.5</v>
      </c>
      <c r="AD19" s="62"/>
      <c r="AE19" s="62"/>
      <c r="AF19" s="62"/>
    </row>
    <row r="20" spans="1:32" ht="57.75" customHeight="1" hidden="1">
      <c r="A20" s="109" t="s">
        <v>218</v>
      </c>
      <c r="B20" s="99" t="s">
        <v>66</v>
      </c>
      <c r="C20" s="100">
        <v>230</v>
      </c>
      <c r="D20" s="100" t="s">
        <v>176</v>
      </c>
      <c r="E20" s="100" t="e">
        <f>'ОУИ 2.нмо'!#REF!</f>
        <v>#REF!</v>
      </c>
      <c r="F20" s="100" t="s">
        <v>205</v>
      </c>
      <c r="G20" s="100" t="s">
        <v>206</v>
      </c>
      <c r="H20" s="100" t="s">
        <v>207</v>
      </c>
      <c r="I20" s="139" t="str">
        <f>'ОУИ 2.нмо'!J23</f>
        <v>Подготовка к публикации номеров научно-теоретического и методического журнала «Вестник угроведения»</v>
      </c>
      <c r="J20" s="61" t="str">
        <f>'ОУИ 2.нмо'!G23</f>
        <v>количество отчетов</v>
      </c>
      <c r="K20" s="61" t="str">
        <f>'ОУИ 2.нмо'!H23</f>
        <v>единица </v>
      </c>
      <c r="L20" s="90">
        <v>631.6999999999999</v>
      </c>
      <c r="M20" s="93">
        <f>'ОУИ 2.нмо'!K23</f>
        <v>4</v>
      </c>
      <c r="N20" s="90">
        <f t="shared" si="4"/>
        <v>2526.8</v>
      </c>
      <c r="O20" s="90"/>
      <c r="P20" s="90">
        <v>0</v>
      </c>
      <c r="Q20" s="90">
        <f t="shared" si="9"/>
        <v>2526.8</v>
      </c>
      <c r="R20" s="90">
        <v>636.0999999999999</v>
      </c>
      <c r="S20" s="93">
        <f>'ОУИ 2.нмо'!L23</f>
        <v>4</v>
      </c>
      <c r="T20" s="90">
        <f t="shared" si="7"/>
        <v>2544.4</v>
      </c>
      <c r="U20" s="90"/>
      <c r="V20" s="90">
        <v>0</v>
      </c>
      <c r="W20" s="90">
        <f t="shared" si="5"/>
        <v>2544.4</v>
      </c>
      <c r="X20" s="90">
        <v>630.1999999999999</v>
      </c>
      <c r="Y20" s="93">
        <f t="shared" si="10"/>
        <v>4</v>
      </c>
      <c r="Z20" s="90">
        <f t="shared" si="8"/>
        <v>2520.8</v>
      </c>
      <c r="AA20" s="90"/>
      <c r="AB20" s="90">
        <v>0</v>
      </c>
      <c r="AC20" s="90">
        <f t="shared" si="6"/>
        <v>2520.8</v>
      </c>
      <c r="AD20" s="62"/>
      <c r="AE20" s="62"/>
      <c r="AF20" s="62"/>
    </row>
    <row r="21" spans="1:32" ht="57.75" customHeight="1" hidden="1">
      <c r="A21" s="109" t="s">
        <v>219</v>
      </c>
      <c r="B21" s="99" t="s">
        <v>66</v>
      </c>
      <c r="C21" s="100">
        <v>230</v>
      </c>
      <c r="D21" s="100" t="s">
        <v>176</v>
      </c>
      <c r="E21" s="100" t="e">
        <f>'ОУИ 2.нмо'!#REF!</f>
        <v>#REF!</v>
      </c>
      <c r="F21" s="100" t="s">
        <v>205</v>
      </c>
      <c r="G21" s="100" t="s">
        <v>206</v>
      </c>
      <c r="H21" s="100" t="s">
        <v>207</v>
      </c>
      <c r="I21" s="139" t="str">
        <f>'ОУИ 2.нмо'!J24</f>
        <v>Разработка научно-методических материалов в сфере родных языков и культуры КМНС </v>
      </c>
      <c r="J21" s="61" t="str">
        <f>'ОУИ 2.нмо'!G24</f>
        <v>количество отчетов</v>
      </c>
      <c r="K21" s="61" t="str">
        <f>'ОУИ 2.нмо'!H24</f>
        <v>единица </v>
      </c>
      <c r="L21" s="90">
        <v>842.9</v>
      </c>
      <c r="M21" s="93">
        <f>'ОУИ 2.нмо'!K24</f>
        <v>4</v>
      </c>
      <c r="N21" s="90">
        <f t="shared" si="4"/>
        <v>3371.6</v>
      </c>
      <c r="O21" s="90"/>
      <c r="P21" s="90">
        <v>0</v>
      </c>
      <c r="Q21" s="90">
        <f t="shared" si="9"/>
        <v>3371.6</v>
      </c>
      <c r="R21" s="90">
        <v>849.6999999999999</v>
      </c>
      <c r="S21" s="93">
        <f>'ОУИ 2.нмо'!L24</f>
        <v>4</v>
      </c>
      <c r="T21" s="90">
        <f t="shared" si="7"/>
        <v>3398.8</v>
      </c>
      <c r="U21" s="90"/>
      <c r="V21" s="90">
        <v>0</v>
      </c>
      <c r="W21" s="90">
        <f t="shared" si="5"/>
        <v>3398.8</v>
      </c>
      <c r="X21" s="90">
        <v>840.6999999999999</v>
      </c>
      <c r="Y21" s="93">
        <f t="shared" si="10"/>
        <v>4</v>
      </c>
      <c r="Z21" s="90">
        <f t="shared" si="8"/>
        <v>3362.8</v>
      </c>
      <c r="AA21" s="90"/>
      <c r="AB21" s="90">
        <v>0</v>
      </c>
      <c r="AC21" s="90">
        <f t="shared" si="6"/>
        <v>3362.8</v>
      </c>
      <c r="AD21" s="62"/>
      <c r="AE21" s="62"/>
      <c r="AF21" s="62"/>
    </row>
    <row r="22" spans="1:32" ht="57.75" customHeight="1" hidden="1">
      <c r="A22" s="109" t="s">
        <v>236</v>
      </c>
      <c r="B22" s="99" t="s">
        <v>66</v>
      </c>
      <c r="C22" s="100">
        <v>230</v>
      </c>
      <c r="D22" s="100" t="s">
        <v>176</v>
      </c>
      <c r="E22" s="100" t="e">
        <f>'ОУИ 2.нмо'!#REF!</f>
        <v>#REF!</v>
      </c>
      <c r="F22" s="100" t="s">
        <v>205</v>
      </c>
      <c r="G22" s="100" t="s">
        <v>206</v>
      </c>
      <c r="H22" s="100" t="s">
        <v>207</v>
      </c>
      <c r="I22" s="139" t="str">
        <f>'ОУИ 2.нмо'!J25</f>
        <v>Разработка методических Рекомендации «Реализация этнокультурной составляющей в содержании предмета «Родной язык и родная литература» (для организаций дополнительного образования и образовательных дошкольных учреждений)</v>
      </c>
      <c r="J22" s="61" t="str">
        <f>'ОУИ 2.нмо'!G25</f>
        <v>количество отчетов</v>
      </c>
      <c r="K22" s="61" t="str">
        <f>'ОУИ 2.нмо'!H25</f>
        <v>единица </v>
      </c>
      <c r="L22" s="90">
        <v>876.2000000000002</v>
      </c>
      <c r="M22" s="93">
        <f>'ОУИ 2.нмо'!K25</f>
        <v>1</v>
      </c>
      <c r="N22" s="90">
        <f>ROUND(L22*M22,1)</f>
        <v>876.2</v>
      </c>
      <c r="O22" s="90"/>
      <c r="P22" s="90">
        <v>0</v>
      </c>
      <c r="Q22" s="90">
        <f>N22</f>
        <v>876.2</v>
      </c>
      <c r="R22" s="90">
        <v>883.3000000000001</v>
      </c>
      <c r="S22" s="93">
        <f>'ОУИ 2.нмо'!L25</f>
        <v>1</v>
      </c>
      <c r="T22" s="90">
        <f>ROUND(R22*S22,1)</f>
        <v>883.3</v>
      </c>
      <c r="U22" s="90"/>
      <c r="V22" s="90">
        <v>0</v>
      </c>
      <c r="W22" s="90">
        <f>T22+U22-V22</f>
        <v>883.3</v>
      </c>
      <c r="X22" s="90">
        <v>873.9000000000001</v>
      </c>
      <c r="Y22" s="93">
        <f>S22</f>
        <v>1</v>
      </c>
      <c r="Z22" s="90">
        <f>ROUND(X22*Y22,1)</f>
        <v>873.9</v>
      </c>
      <c r="AA22" s="90"/>
      <c r="AB22" s="90">
        <v>0</v>
      </c>
      <c r="AC22" s="90">
        <f>Z22+AA22-AB22</f>
        <v>873.9</v>
      </c>
      <c r="AD22" s="62"/>
      <c r="AE22" s="62"/>
      <c r="AF22" s="62"/>
    </row>
    <row r="23" spans="1:32" ht="57.75" customHeight="1" hidden="1">
      <c r="A23" s="109" t="s">
        <v>237</v>
      </c>
      <c r="B23" s="99" t="s">
        <v>66</v>
      </c>
      <c r="C23" s="100">
        <v>230</v>
      </c>
      <c r="D23" s="100" t="s">
        <v>176</v>
      </c>
      <c r="E23" s="100" t="e">
        <f>'ОУИ 2.нмо'!#REF!</f>
        <v>#REF!</v>
      </c>
      <c r="F23" s="100" t="s">
        <v>205</v>
      </c>
      <c r="G23" s="100" t="s">
        <v>206</v>
      </c>
      <c r="H23" s="100" t="s">
        <v>207</v>
      </c>
      <c r="I23" s="139" t="str">
        <f>'ОУИ 2.нмо'!J26</f>
        <v>Перевод материалов с хантыйского, мансийского и ненецкого языков</v>
      </c>
      <c r="J23" s="61" t="str">
        <f>'ОУИ 2.нмо'!G26</f>
        <v>количество отчетов</v>
      </c>
      <c r="K23" s="61" t="str">
        <f>'ОУИ 2.нмо'!H26</f>
        <v>единица </v>
      </c>
      <c r="L23" s="90">
        <v>69.10000000000001</v>
      </c>
      <c r="M23" s="93">
        <f>'ОУИ 2.нмо'!K26</f>
        <v>2</v>
      </c>
      <c r="N23" s="90">
        <f t="shared" si="4"/>
        <v>138.2</v>
      </c>
      <c r="O23" s="90"/>
      <c r="P23" s="90">
        <v>0</v>
      </c>
      <c r="Q23" s="90">
        <f t="shared" si="9"/>
        <v>138.2</v>
      </c>
      <c r="R23" s="90">
        <v>69.6</v>
      </c>
      <c r="S23" s="93">
        <f>'ОУИ 2.нмо'!L26</f>
        <v>2</v>
      </c>
      <c r="T23" s="90">
        <f t="shared" si="7"/>
        <v>139.2</v>
      </c>
      <c r="U23" s="90"/>
      <c r="V23" s="90">
        <v>0</v>
      </c>
      <c r="W23" s="90">
        <f t="shared" si="5"/>
        <v>139.2</v>
      </c>
      <c r="X23" s="90">
        <v>68.9</v>
      </c>
      <c r="Y23" s="93">
        <f t="shared" si="10"/>
        <v>2</v>
      </c>
      <c r="Z23" s="90">
        <f t="shared" si="8"/>
        <v>137.8</v>
      </c>
      <c r="AA23" s="90"/>
      <c r="AB23" s="90">
        <v>0</v>
      </c>
      <c r="AC23" s="90">
        <f t="shared" si="6"/>
        <v>137.8</v>
      </c>
      <c r="AD23" s="62"/>
      <c r="AE23" s="62"/>
      <c r="AF23" s="62"/>
    </row>
    <row r="24" spans="1:32" ht="57.75" customHeight="1" hidden="1">
      <c r="A24" s="109" t="s">
        <v>238</v>
      </c>
      <c r="B24" s="99" t="s">
        <v>66</v>
      </c>
      <c r="C24" s="100">
        <v>230</v>
      </c>
      <c r="D24" s="100" t="s">
        <v>176</v>
      </c>
      <c r="E24" s="100" t="e">
        <f>'ОУИ 2.нмо'!#REF!</f>
        <v>#REF!</v>
      </c>
      <c r="F24" s="100" t="s">
        <v>205</v>
      </c>
      <c r="G24" s="100" t="s">
        <v>206</v>
      </c>
      <c r="H24" s="100" t="s">
        <v>207</v>
      </c>
      <c r="I24" s="139" t="str">
        <f>'ОУИ 2.нмо'!J27</f>
        <v>Создание и пополнение электронных ресурсов: 
Депозитарий по фольклору обских угров и самодийцев</v>
      </c>
      <c r="J24" s="61" t="str">
        <f>'ОУИ 2.нмо'!G27</f>
        <v>количество отчетов</v>
      </c>
      <c r="K24" s="61" t="str">
        <f>'ОУИ 2.нмо'!H27</f>
        <v>единица </v>
      </c>
      <c r="L24" s="90">
        <v>2316.3999999999996</v>
      </c>
      <c r="M24" s="93">
        <f>'ОУИ 2.нмо'!K27</f>
        <v>1</v>
      </c>
      <c r="N24" s="90">
        <f t="shared" si="4"/>
        <v>2316.4</v>
      </c>
      <c r="O24" s="90"/>
      <c r="P24" s="90">
        <v>0</v>
      </c>
      <c r="Q24" s="90">
        <f t="shared" si="9"/>
        <v>2316.4</v>
      </c>
      <c r="R24" s="90">
        <v>2334.7</v>
      </c>
      <c r="S24" s="93">
        <f>'ОУИ 2.нмо'!L27</f>
        <v>1</v>
      </c>
      <c r="T24" s="90">
        <f t="shared" si="7"/>
        <v>2334.7</v>
      </c>
      <c r="U24" s="90"/>
      <c r="V24" s="90">
        <v>0</v>
      </c>
      <c r="W24" s="90">
        <f t="shared" si="5"/>
        <v>2334.7</v>
      </c>
      <c r="X24" s="90">
        <v>2310.3999999999996</v>
      </c>
      <c r="Y24" s="93">
        <f t="shared" si="10"/>
        <v>1</v>
      </c>
      <c r="Z24" s="90">
        <f t="shared" si="8"/>
        <v>2310.4</v>
      </c>
      <c r="AA24" s="90"/>
      <c r="AB24" s="90">
        <v>0</v>
      </c>
      <c r="AC24" s="90">
        <f t="shared" si="6"/>
        <v>2310.4</v>
      </c>
      <c r="AD24" s="62"/>
      <c r="AE24" s="62"/>
      <c r="AF24" s="62"/>
    </row>
    <row r="25" spans="1:32" ht="57.75" customHeight="1" hidden="1">
      <c r="A25" s="109" t="s">
        <v>239</v>
      </c>
      <c r="B25" s="99" t="s">
        <v>66</v>
      </c>
      <c r="C25" s="100">
        <v>230</v>
      </c>
      <c r="D25" s="100" t="s">
        <v>176</v>
      </c>
      <c r="E25" s="100">
        <f>'ОУИ 2.нмо'!T28</f>
        <v>0</v>
      </c>
      <c r="F25" s="100" t="s">
        <v>205</v>
      </c>
      <c r="G25" s="100" t="s">
        <v>206</v>
      </c>
      <c r="H25" s="100" t="s">
        <v>207</v>
      </c>
      <c r="I25" s="139" t="str">
        <f>'ОУИ 2.нмо'!J28</f>
        <v>Создание и пополнение электронных ресурсов: 
Диалектологический атлас обско-угорских и самодийских языков</v>
      </c>
      <c r="J25" s="61" t="str">
        <f>'ОУИ 2.нмо'!G28</f>
        <v>количество отчетов</v>
      </c>
      <c r="K25" s="61" t="str">
        <f>'ОУИ 2.нмо'!H28</f>
        <v>единица </v>
      </c>
      <c r="L25" s="90">
        <v>2316.3999999999996</v>
      </c>
      <c r="M25" s="93">
        <f>'ОУИ 2.нмо'!K28</f>
        <v>1</v>
      </c>
      <c r="N25" s="90">
        <f t="shared" si="4"/>
        <v>2316.4</v>
      </c>
      <c r="O25" s="90"/>
      <c r="P25" s="90">
        <v>0</v>
      </c>
      <c r="Q25" s="90">
        <f t="shared" si="9"/>
        <v>2316.4</v>
      </c>
      <c r="R25" s="90">
        <v>2334.7</v>
      </c>
      <c r="S25" s="93">
        <f>'ОУИ 2.нмо'!L28</f>
        <v>1</v>
      </c>
      <c r="T25" s="90">
        <f t="shared" si="7"/>
        <v>2334.7</v>
      </c>
      <c r="U25" s="90"/>
      <c r="V25" s="90">
        <v>0</v>
      </c>
      <c r="W25" s="90">
        <f t="shared" si="5"/>
        <v>2334.7</v>
      </c>
      <c r="X25" s="90">
        <v>2310.3999999999996</v>
      </c>
      <c r="Y25" s="93">
        <f t="shared" si="10"/>
        <v>1</v>
      </c>
      <c r="Z25" s="90">
        <f t="shared" si="8"/>
        <v>2310.4</v>
      </c>
      <c r="AA25" s="90"/>
      <c r="AB25" s="90">
        <v>0</v>
      </c>
      <c r="AC25" s="90">
        <f t="shared" si="6"/>
        <v>2310.4</v>
      </c>
      <c r="AD25" s="62"/>
      <c r="AE25" s="62"/>
      <c r="AF25" s="62"/>
    </row>
    <row r="26" spans="1:32" ht="57.75" customHeight="1" hidden="1">
      <c r="A26" s="109" t="s">
        <v>240</v>
      </c>
      <c r="B26" s="99" t="s">
        <v>66</v>
      </c>
      <c r="C26" s="100">
        <v>230</v>
      </c>
      <c r="D26" s="100" t="s">
        <v>176</v>
      </c>
      <c r="E26" s="100">
        <f>'ОУИ 2.нмо'!T29</f>
        <v>0</v>
      </c>
      <c r="F26" s="100" t="s">
        <v>205</v>
      </c>
      <c r="G26" s="100" t="s">
        <v>206</v>
      </c>
      <c r="H26" s="100" t="s">
        <v>207</v>
      </c>
      <c r="I26" s="139" t="str">
        <f>'ОУИ 2.нмо'!J29</f>
        <v>Создание и пополнение электронных ресурсов: 
Литературная карта Югры</v>
      </c>
      <c r="J26" s="61" t="str">
        <f>'ОУИ 2.нмо'!G29</f>
        <v>количество отчетов</v>
      </c>
      <c r="K26" s="61" t="str">
        <f>'ОУИ 2.нмо'!H29</f>
        <v>единица </v>
      </c>
      <c r="L26" s="90">
        <v>2316.3999999999996</v>
      </c>
      <c r="M26" s="93">
        <f>'ОУИ 2.нмо'!K29</f>
        <v>1</v>
      </c>
      <c r="N26" s="90">
        <f t="shared" si="4"/>
        <v>2316.4</v>
      </c>
      <c r="O26" s="90"/>
      <c r="P26" s="90">
        <v>0</v>
      </c>
      <c r="Q26" s="90">
        <f t="shared" si="9"/>
        <v>2316.4</v>
      </c>
      <c r="R26" s="90">
        <v>2334.7</v>
      </c>
      <c r="S26" s="93">
        <f>'ОУИ 2.нмо'!L29</f>
        <v>1</v>
      </c>
      <c r="T26" s="90">
        <f t="shared" si="7"/>
        <v>2334.7</v>
      </c>
      <c r="U26" s="90"/>
      <c r="V26" s="90">
        <v>0</v>
      </c>
      <c r="W26" s="90">
        <f t="shared" si="5"/>
        <v>2334.7</v>
      </c>
      <c r="X26" s="90">
        <v>2310.3999999999996</v>
      </c>
      <c r="Y26" s="93">
        <f t="shared" si="10"/>
        <v>1</v>
      </c>
      <c r="Z26" s="90">
        <f t="shared" si="8"/>
        <v>2310.4</v>
      </c>
      <c r="AA26" s="90"/>
      <c r="AB26" s="90">
        <v>0</v>
      </c>
      <c r="AC26" s="90">
        <f t="shared" si="6"/>
        <v>2310.4</v>
      </c>
      <c r="AD26" s="62"/>
      <c r="AE26" s="62"/>
      <c r="AF26" s="62"/>
    </row>
    <row r="27" spans="1:32" ht="57.75" customHeight="1" hidden="1">
      <c r="A27" s="109" t="s">
        <v>241</v>
      </c>
      <c r="B27" s="99" t="s">
        <v>66</v>
      </c>
      <c r="C27" s="100">
        <v>230</v>
      </c>
      <c r="D27" s="100" t="s">
        <v>176</v>
      </c>
      <c r="E27" s="100">
        <f>'ОУИ 2.нмо'!T30</f>
        <v>0</v>
      </c>
      <c r="F27" s="100" t="s">
        <v>205</v>
      </c>
      <c r="G27" s="100" t="s">
        <v>206</v>
      </c>
      <c r="H27" s="100" t="s">
        <v>207</v>
      </c>
      <c r="I27" s="139" t="str">
        <f>'ОУИ 2.нмо'!J30</f>
        <v>Создание и пополнение электронных ресурсов: Онлайн-словарь по хантыйскому языку</v>
      </c>
      <c r="J27" s="61" t="str">
        <f>'ОУИ 2.нмо'!G30</f>
        <v>количество отчетов</v>
      </c>
      <c r="K27" s="61" t="str">
        <f>'ОУИ 2.нмо'!H30</f>
        <v>единица </v>
      </c>
      <c r="L27" s="90">
        <v>2316.3999999999996</v>
      </c>
      <c r="M27" s="93">
        <f>'ОУИ 2.нмо'!K30</f>
        <v>1</v>
      </c>
      <c r="N27" s="90">
        <f t="shared" si="4"/>
        <v>2316.4</v>
      </c>
      <c r="O27" s="90"/>
      <c r="P27" s="90">
        <v>0</v>
      </c>
      <c r="Q27" s="90">
        <f t="shared" si="9"/>
        <v>2316.4</v>
      </c>
      <c r="R27" s="90">
        <v>2334.7</v>
      </c>
      <c r="S27" s="93">
        <f>'ОУИ 2.нмо'!L30</f>
        <v>1</v>
      </c>
      <c r="T27" s="90">
        <f t="shared" si="7"/>
        <v>2334.7</v>
      </c>
      <c r="U27" s="90"/>
      <c r="V27" s="90">
        <v>0</v>
      </c>
      <c r="W27" s="90">
        <f t="shared" si="5"/>
        <v>2334.7</v>
      </c>
      <c r="X27" s="90">
        <v>2310.3999999999996</v>
      </c>
      <c r="Y27" s="93">
        <f t="shared" si="10"/>
        <v>1</v>
      </c>
      <c r="Z27" s="90">
        <f t="shared" si="8"/>
        <v>2310.4</v>
      </c>
      <c r="AA27" s="90"/>
      <c r="AB27" s="90">
        <v>0</v>
      </c>
      <c r="AC27" s="90">
        <f t="shared" si="6"/>
        <v>2310.4</v>
      </c>
      <c r="AD27" s="62"/>
      <c r="AE27" s="62"/>
      <c r="AF27" s="62"/>
    </row>
    <row r="28" spans="1:32" ht="57.75" customHeight="1" hidden="1">
      <c r="A28" s="109" t="s">
        <v>242</v>
      </c>
      <c r="B28" s="99" t="s">
        <v>66</v>
      </c>
      <c r="C28" s="100">
        <v>230</v>
      </c>
      <c r="D28" s="100" t="s">
        <v>176</v>
      </c>
      <c r="E28" s="100">
        <f>'ОУИ 2.нмо'!T31</f>
        <v>0</v>
      </c>
      <c r="F28" s="100" t="s">
        <v>205</v>
      </c>
      <c r="G28" s="100" t="s">
        <v>206</v>
      </c>
      <c r="H28" s="100" t="s">
        <v>207</v>
      </c>
      <c r="I28" s="139" t="str">
        <f>'ОУИ 2.нмо'!J31</f>
        <v>Создание и пополнение электронных ресурсов: 
База данных мониторинговых исследований</v>
      </c>
      <c r="J28" s="61" t="str">
        <f>'ОУИ 2.нмо'!G31</f>
        <v>количество отчетов</v>
      </c>
      <c r="K28" s="61" t="str">
        <f>'ОУИ 2.нмо'!H31</f>
        <v>единица </v>
      </c>
      <c r="L28" s="90">
        <v>2316.3999999999996</v>
      </c>
      <c r="M28" s="93">
        <f>'ОУИ 2.нмо'!K31</f>
        <v>1</v>
      </c>
      <c r="N28" s="90">
        <f t="shared" si="4"/>
        <v>2316.4</v>
      </c>
      <c r="O28" s="90"/>
      <c r="P28" s="90">
        <v>0</v>
      </c>
      <c r="Q28" s="90">
        <f t="shared" si="9"/>
        <v>2316.4</v>
      </c>
      <c r="R28" s="90">
        <v>2334.7</v>
      </c>
      <c r="S28" s="93">
        <f>'ОУИ 2.нмо'!L31</f>
        <v>1</v>
      </c>
      <c r="T28" s="90">
        <f t="shared" si="7"/>
        <v>2334.7</v>
      </c>
      <c r="U28" s="90"/>
      <c r="V28" s="90">
        <v>0</v>
      </c>
      <c r="W28" s="90">
        <f t="shared" si="5"/>
        <v>2334.7</v>
      </c>
      <c r="X28" s="90">
        <v>2310.3999999999996</v>
      </c>
      <c r="Y28" s="93">
        <f t="shared" si="10"/>
        <v>1</v>
      </c>
      <c r="Z28" s="90">
        <f t="shared" si="8"/>
        <v>2310.4</v>
      </c>
      <c r="AA28" s="90"/>
      <c r="AB28" s="90">
        <v>0</v>
      </c>
      <c r="AC28" s="90">
        <f t="shared" si="6"/>
        <v>2310.4</v>
      </c>
      <c r="AD28" s="62"/>
      <c r="AE28" s="62"/>
      <c r="AF28" s="62"/>
    </row>
    <row r="29" spans="1:32" ht="57.75" customHeight="1" hidden="1">
      <c r="A29" s="109" t="s">
        <v>243</v>
      </c>
      <c r="B29" s="99" t="s">
        <v>66</v>
      </c>
      <c r="C29" s="100">
        <v>230</v>
      </c>
      <c r="D29" s="100" t="s">
        <v>176</v>
      </c>
      <c r="E29" s="100">
        <f>'ОУИ 2.нмо'!T32</f>
        <v>0</v>
      </c>
      <c r="F29" s="100" t="s">
        <v>205</v>
      </c>
      <c r="G29" s="100" t="s">
        <v>206</v>
      </c>
      <c r="H29" s="100" t="s">
        <v>207</v>
      </c>
      <c r="I29" s="139" t="str">
        <f>'ОУИ 2.нмо'!J32</f>
        <v>Создание и пополнение электронных ресурсов: 
Электронная библиотека "В помощь учителю родного языка и литературы"</v>
      </c>
      <c r="J29" s="61" t="str">
        <f>'ОУИ 2.нмо'!G32</f>
        <v>количество отчетов</v>
      </c>
      <c r="K29" s="61" t="str">
        <f>'ОУИ 2.нмо'!H32</f>
        <v>единица </v>
      </c>
      <c r="L29" s="90">
        <v>2316.3999999999996</v>
      </c>
      <c r="M29" s="93">
        <f>'ОУИ 2.нмо'!K32</f>
        <v>1</v>
      </c>
      <c r="N29" s="90">
        <f t="shared" si="4"/>
        <v>2316.4</v>
      </c>
      <c r="O29" s="90"/>
      <c r="P29" s="90">
        <v>0</v>
      </c>
      <c r="Q29" s="90">
        <f t="shared" si="9"/>
        <v>2316.4</v>
      </c>
      <c r="R29" s="90">
        <v>2334.7</v>
      </c>
      <c r="S29" s="93">
        <f>'ОУИ 2.нмо'!L32</f>
        <v>1</v>
      </c>
      <c r="T29" s="90">
        <f t="shared" si="7"/>
        <v>2334.7</v>
      </c>
      <c r="U29" s="90"/>
      <c r="V29" s="90">
        <v>0</v>
      </c>
      <c r="W29" s="90">
        <f t="shared" si="5"/>
        <v>2334.7</v>
      </c>
      <c r="X29" s="90">
        <v>2310.3999999999996</v>
      </c>
      <c r="Y29" s="93">
        <f t="shared" si="10"/>
        <v>1</v>
      </c>
      <c r="Z29" s="90">
        <f t="shared" si="8"/>
        <v>2310.4</v>
      </c>
      <c r="AA29" s="90"/>
      <c r="AB29" s="90">
        <v>0</v>
      </c>
      <c r="AC29" s="90">
        <f t="shared" si="6"/>
        <v>2310.4</v>
      </c>
      <c r="AD29" s="62"/>
      <c r="AE29" s="62"/>
      <c r="AF29" s="62"/>
    </row>
    <row r="30" spans="1:29" s="106" customFormat="1" ht="93.75">
      <c r="A30" s="101" t="s">
        <v>209</v>
      </c>
      <c r="B30" s="102" t="s">
        <v>117</v>
      </c>
      <c r="C30" s="103">
        <v>230</v>
      </c>
      <c r="D30" s="107" t="s">
        <v>178</v>
      </c>
      <c r="E30" s="107" t="s">
        <v>177</v>
      </c>
      <c r="F30" s="103" t="s">
        <v>205</v>
      </c>
      <c r="G30" s="103" t="s">
        <v>206</v>
      </c>
      <c r="H30" s="103" t="s">
        <v>207</v>
      </c>
      <c r="I30" s="104"/>
      <c r="J30" s="116"/>
      <c r="K30" s="116"/>
      <c r="L30" s="103"/>
      <c r="M30" s="110">
        <f>SUM(M31:M45)</f>
        <v>16</v>
      </c>
      <c r="N30" s="105"/>
      <c r="O30" s="103"/>
      <c r="P30" s="103"/>
      <c r="Q30" s="111">
        <f>SUM(Q31:Q45)</f>
        <v>8369.4</v>
      </c>
      <c r="R30" s="103"/>
      <c r="S30" s="110">
        <f>SUM(S31:S45)</f>
        <v>16</v>
      </c>
      <c r="T30" s="103"/>
      <c r="U30" s="103"/>
      <c r="V30" s="103"/>
      <c r="W30" s="111">
        <f>SUM(W31:W45)</f>
        <v>8589.100000000002</v>
      </c>
      <c r="X30" s="103"/>
      <c r="Y30" s="110">
        <f>SUM(Y31:Y45)</f>
        <v>16</v>
      </c>
      <c r="Z30" s="103"/>
      <c r="AA30" s="103"/>
      <c r="AB30" s="103"/>
      <c r="AC30" s="111">
        <f>SUM(AC31:AC45)</f>
        <v>8347.599999999999</v>
      </c>
    </row>
    <row r="31" spans="1:29" s="133" customFormat="1" ht="102" customHeight="1" hidden="1">
      <c r="A31" s="144" t="s">
        <v>245</v>
      </c>
      <c r="B31" s="99" t="s">
        <v>244</v>
      </c>
      <c r="C31" s="61">
        <v>230</v>
      </c>
      <c r="D31" s="100" t="s">
        <v>178</v>
      </c>
      <c r="E31" s="100" t="s">
        <v>177</v>
      </c>
      <c r="F31" s="61">
        <v>611</v>
      </c>
      <c r="G31" s="100" t="s">
        <v>206</v>
      </c>
      <c r="H31" s="100" t="s">
        <v>207</v>
      </c>
      <c r="I31" s="140" t="str">
        <f>'ОУИ 3.озм'!J21</f>
        <v>Конференции, семинары, акции: Организация и проведение дистанционной Всероссийской с международным участием научно-практической конференции «Югорские чтения»</v>
      </c>
      <c r="J31" s="134" t="str">
        <f>'ОУИ 3.озм'!G21</f>
        <v>количество мероприятий</v>
      </c>
      <c r="K31" s="134" t="str">
        <f>'ОУИ 3.озм'!H21</f>
        <v>штука</v>
      </c>
      <c r="L31" s="135">
        <v>2190.9</v>
      </c>
      <c r="M31" s="136">
        <f>'ОУИ 3.озм'!K21</f>
        <v>1</v>
      </c>
      <c r="N31" s="90">
        <f>ROUND(L31*M31,1)</f>
        <v>2190.9</v>
      </c>
      <c r="O31" s="132"/>
      <c r="P31" s="90">
        <v>0</v>
      </c>
      <c r="Q31" s="138">
        <f>N31</f>
        <v>2190.9</v>
      </c>
      <c r="R31" s="135">
        <v>2208.6</v>
      </c>
      <c r="S31" s="136">
        <f>'ОУИ 3.озм'!L21</f>
        <v>1</v>
      </c>
      <c r="T31" s="90">
        <f aca="true" t="shared" si="11" ref="T31:T45">ROUND(R31*S31,1)</f>
        <v>2208.6</v>
      </c>
      <c r="U31" s="132"/>
      <c r="V31" s="90">
        <v>0</v>
      </c>
      <c r="W31" s="138">
        <f>T31</f>
        <v>2208.6</v>
      </c>
      <c r="X31" s="90">
        <v>2185.4</v>
      </c>
      <c r="Y31" s="136">
        <f>S31</f>
        <v>1</v>
      </c>
      <c r="Z31" s="90">
        <f aca="true" t="shared" si="12" ref="Z31:Z36">ROUND(X31*Y31,1)</f>
        <v>2185.4</v>
      </c>
      <c r="AA31" s="132"/>
      <c r="AB31" s="90">
        <v>0</v>
      </c>
      <c r="AC31" s="138">
        <f>Z31</f>
        <v>2185.4</v>
      </c>
    </row>
    <row r="32" spans="1:29" s="133" customFormat="1" ht="102" customHeight="1" hidden="1">
      <c r="A32" s="144" t="s">
        <v>246</v>
      </c>
      <c r="B32" s="99" t="s">
        <v>244</v>
      </c>
      <c r="C32" s="61">
        <v>230</v>
      </c>
      <c r="D32" s="100" t="s">
        <v>178</v>
      </c>
      <c r="E32" s="100" t="s">
        <v>177</v>
      </c>
      <c r="F32" s="61">
        <v>611</v>
      </c>
      <c r="G32" s="100" t="s">
        <v>206</v>
      </c>
      <c r="H32" s="100" t="s">
        <v>207</v>
      </c>
      <c r="I32" s="140" t="str">
        <f>'ОУИ 3.озм'!J22</f>
        <v>Конференции, семинары, акции:
Организация и проведение образовательной акции «Фронтальный диктант на хантыйском, мансийском, ненецком языках»</v>
      </c>
      <c r="J32" s="134" t="str">
        <f>'ОУИ 3.озм'!G22</f>
        <v>количество мероприятий</v>
      </c>
      <c r="K32" s="134" t="str">
        <f>'ОУИ 3.озм'!H22</f>
        <v>штука</v>
      </c>
      <c r="L32" s="135">
        <v>1859.1</v>
      </c>
      <c r="M32" s="136">
        <f>'ОУИ 3.озм'!K22</f>
        <v>1</v>
      </c>
      <c r="N32" s="90">
        <f aca="true" t="shared" si="13" ref="N32:N45">ROUND(L32*M32,1)</f>
        <v>1859.1</v>
      </c>
      <c r="O32" s="132"/>
      <c r="P32" s="90">
        <v>0</v>
      </c>
      <c r="Q32" s="138">
        <f aca="true" t="shared" si="14" ref="Q32:Q45">N32</f>
        <v>1859.1</v>
      </c>
      <c r="R32" s="135">
        <v>1874</v>
      </c>
      <c r="S32" s="136">
        <f>'ОУИ 3.озм'!L22</f>
        <v>1</v>
      </c>
      <c r="T32" s="90">
        <f t="shared" si="11"/>
        <v>1874</v>
      </c>
      <c r="U32" s="132"/>
      <c r="V32" s="90">
        <v>0</v>
      </c>
      <c r="W32" s="138">
        <f aca="true" t="shared" si="15" ref="W32:W45">T32</f>
        <v>1874</v>
      </c>
      <c r="X32" s="90">
        <v>1854.2</v>
      </c>
      <c r="Y32" s="136">
        <f aca="true" t="shared" si="16" ref="Y32:Y45">S32</f>
        <v>1</v>
      </c>
      <c r="Z32" s="90">
        <f t="shared" si="12"/>
        <v>1854.2</v>
      </c>
      <c r="AA32" s="132"/>
      <c r="AB32" s="90">
        <v>0</v>
      </c>
      <c r="AC32" s="138">
        <f aca="true" t="shared" si="17" ref="AC32:AC45">Z32</f>
        <v>1854.2</v>
      </c>
    </row>
    <row r="33" spans="1:29" s="133" customFormat="1" ht="102" customHeight="1" hidden="1">
      <c r="A33" s="144" t="s">
        <v>247</v>
      </c>
      <c r="B33" s="99" t="s">
        <v>244</v>
      </c>
      <c r="C33" s="61">
        <v>230</v>
      </c>
      <c r="D33" s="100" t="s">
        <v>178</v>
      </c>
      <c r="E33" s="100" t="s">
        <v>177</v>
      </c>
      <c r="F33" s="61">
        <v>611</v>
      </c>
      <c r="G33" s="100" t="s">
        <v>206</v>
      </c>
      <c r="H33" s="100" t="s">
        <v>207</v>
      </c>
      <c r="I33" s="140" t="str">
        <f>'ОУИ 3.озм'!J23</f>
        <v>Конференции, семинары, акции: 
Организация и проведение лектория для воспитателей, педагогов дополнительного образования, учителей родных языков и литературы, традиционной культуры
</v>
      </c>
      <c r="J33" s="134" t="str">
        <f>'ОУИ 3.озм'!G23</f>
        <v>количество мероприятий</v>
      </c>
      <c r="K33" s="134" t="str">
        <f>'ОУИ 3.озм'!H23</f>
        <v>штука</v>
      </c>
      <c r="L33" s="135">
        <v>185.39999999999995</v>
      </c>
      <c r="M33" s="136">
        <f>'ОУИ 3.озм'!K23</f>
        <v>1</v>
      </c>
      <c r="N33" s="90">
        <f t="shared" si="13"/>
        <v>185.4</v>
      </c>
      <c r="O33" s="132"/>
      <c r="P33" s="90">
        <v>0</v>
      </c>
      <c r="Q33" s="138">
        <f t="shared" si="14"/>
        <v>185.4</v>
      </c>
      <c r="R33" s="135">
        <v>186.79999999999995</v>
      </c>
      <c r="S33" s="136">
        <f>'ОУИ 3.озм'!L23</f>
        <v>1</v>
      </c>
      <c r="T33" s="90">
        <f t="shared" si="11"/>
        <v>186.8</v>
      </c>
      <c r="U33" s="132"/>
      <c r="V33" s="90">
        <v>0</v>
      </c>
      <c r="W33" s="138">
        <f t="shared" si="15"/>
        <v>186.8</v>
      </c>
      <c r="X33" s="90">
        <v>184.9</v>
      </c>
      <c r="Y33" s="136">
        <f t="shared" si="16"/>
        <v>1</v>
      </c>
      <c r="Z33" s="90">
        <f t="shared" si="12"/>
        <v>184.9</v>
      </c>
      <c r="AA33" s="132"/>
      <c r="AB33" s="90">
        <v>0</v>
      </c>
      <c r="AC33" s="138">
        <f t="shared" si="17"/>
        <v>184.9</v>
      </c>
    </row>
    <row r="34" spans="1:29" s="133" customFormat="1" ht="102" customHeight="1" hidden="1">
      <c r="A34" s="144" t="s">
        <v>248</v>
      </c>
      <c r="B34" s="99" t="s">
        <v>244</v>
      </c>
      <c r="C34" s="61">
        <v>230</v>
      </c>
      <c r="D34" s="100" t="s">
        <v>178</v>
      </c>
      <c r="E34" s="100" t="s">
        <v>177</v>
      </c>
      <c r="F34" s="61">
        <v>611</v>
      </c>
      <c r="G34" s="100" t="s">
        <v>206</v>
      </c>
      <c r="H34" s="100" t="s">
        <v>207</v>
      </c>
      <c r="I34" s="140" t="str">
        <f>'ОУИ 3.озм'!J24</f>
        <v>Конференции, семинары, акции:
Организация и проведение окружных научно-практических семинаров: "Семинар-практикум для участников регионального этапа олимпиады школьников по родным языкам и литературе и учителей, подготовивших участников олимпиады"</v>
      </c>
      <c r="J34" s="134" t="str">
        <f>'ОУИ 3.озм'!G24</f>
        <v>количество мероприятий</v>
      </c>
      <c r="K34" s="134" t="str">
        <f>'ОУИ 3.озм'!H24</f>
        <v>штука</v>
      </c>
      <c r="L34" s="135">
        <v>163.29999999999998</v>
      </c>
      <c r="M34" s="136">
        <f>'ОУИ 3.озм'!K24</f>
        <v>1</v>
      </c>
      <c r="N34" s="90">
        <f t="shared" si="13"/>
        <v>163.3</v>
      </c>
      <c r="O34" s="132"/>
      <c r="P34" s="90">
        <v>0</v>
      </c>
      <c r="Q34" s="138">
        <f t="shared" si="14"/>
        <v>163.3</v>
      </c>
      <c r="R34" s="135">
        <v>164.59999999999997</v>
      </c>
      <c r="S34" s="136">
        <f>'ОУИ 3.озм'!L24</f>
        <v>1</v>
      </c>
      <c r="T34" s="90">
        <f t="shared" si="11"/>
        <v>164.6</v>
      </c>
      <c r="U34" s="132"/>
      <c r="V34" s="90">
        <v>0</v>
      </c>
      <c r="W34" s="138">
        <f t="shared" si="15"/>
        <v>164.6</v>
      </c>
      <c r="X34" s="90">
        <v>162.9</v>
      </c>
      <c r="Y34" s="136">
        <f t="shared" si="16"/>
        <v>1</v>
      </c>
      <c r="Z34" s="90">
        <f t="shared" si="12"/>
        <v>162.9</v>
      </c>
      <c r="AA34" s="132"/>
      <c r="AB34" s="90">
        <v>0</v>
      </c>
      <c r="AC34" s="138">
        <f t="shared" si="17"/>
        <v>162.9</v>
      </c>
    </row>
    <row r="35" spans="1:29" s="133" customFormat="1" ht="102" customHeight="1" hidden="1">
      <c r="A35" s="144" t="s">
        <v>249</v>
      </c>
      <c r="B35" s="99" t="s">
        <v>244</v>
      </c>
      <c r="C35" s="61">
        <v>230</v>
      </c>
      <c r="D35" s="100" t="s">
        <v>178</v>
      </c>
      <c r="E35" s="100" t="s">
        <v>177</v>
      </c>
      <c r="F35" s="61">
        <v>611</v>
      </c>
      <c r="G35" s="100" t="s">
        <v>206</v>
      </c>
      <c r="H35" s="100" t="s">
        <v>207</v>
      </c>
      <c r="I35" s="140" t="str">
        <f>'ОУИ 3.озм'!J25</f>
        <v>Конференции, семинары, акции:
Организация и проведение окружных научно-практических семинаров: "Изучаем родную литературу в школе"</v>
      </c>
      <c r="J35" s="134" t="str">
        <f>'ОУИ 3.озм'!G25</f>
        <v>количество мероприятий</v>
      </c>
      <c r="K35" s="134" t="str">
        <f>'ОУИ 3.озм'!H25</f>
        <v>штука</v>
      </c>
      <c r="L35" s="135">
        <v>91.89999999999998</v>
      </c>
      <c r="M35" s="136">
        <f>'ОУИ 3.озм'!K25</f>
        <v>1</v>
      </c>
      <c r="N35" s="90">
        <f t="shared" si="13"/>
        <v>91.9</v>
      </c>
      <c r="O35" s="132"/>
      <c r="P35" s="90">
        <v>0</v>
      </c>
      <c r="Q35" s="138">
        <f t="shared" si="14"/>
        <v>91.9</v>
      </c>
      <c r="R35" s="135">
        <v>92.69999999999997</v>
      </c>
      <c r="S35" s="136">
        <f>'ОУИ 3.озм'!L25</f>
        <v>1</v>
      </c>
      <c r="T35" s="90">
        <f t="shared" si="11"/>
        <v>92.7</v>
      </c>
      <c r="U35" s="132"/>
      <c r="V35" s="90">
        <v>0</v>
      </c>
      <c r="W35" s="138">
        <f t="shared" si="15"/>
        <v>92.7</v>
      </c>
      <c r="X35" s="90">
        <v>91.7</v>
      </c>
      <c r="Y35" s="136">
        <f t="shared" si="16"/>
        <v>1</v>
      </c>
      <c r="Z35" s="90">
        <f t="shared" si="12"/>
        <v>91.7</v>
      </c>
      <c r="AA35" s="132"/>
      <c r="AB35" s="90">
        <v>0</v>
      </c>
      <c r="AC35" s="138">
        <f t="shared" si="17"/>
        <v>91.7</v>
      </c>
    </row>
    <row r="36" spans="1:32" ht="102" customHeight="1" hidden="1">
      <c r="A36" s="144" t="s">
        <v>250</v>
      </c>
      <c r="B36" s="99" t="s">
        <v>244</v>
      </c>
      <c r="C36" s="61">
        <v>230</v>
      </c>
      <c r="D36" s="100" t="s">
        <v>178</v>
      </c>
      <c r="E36" s="100" t="s">
        <v>177</v>
      </c>
      <c r="F36" s="61">
        <v>611</v>
      </c>
      <c r="G36" s="100" t="s">
        <v>206</v>
      </c>
      <c r="H36" s="100" t="s">
        <v>207</v>
      </c>
      <c r="I36" s="140" t="str">
        <f>'ОУИ 3.озм'!J26</f>
        <v>Практико-ориентированный семинар «Родной язык в дошкольном образовании: проекты и эффективные практики»</v>
      </c>
      <c r="J36" s="134" t="str">
        <f>'ОУИ 3.озм'!G26</f>
        <v>количество мероприятий</v>
      </c>
      <c r="K36" s="134" t="str">
        <f>'ОУИ 3.озм'!H26</f>
        <v>штука</v>
      </c>
      <c r="L36" s="135">
        <v>112.19999999999997</v>
      </c>
      <c r="M36" s="136">
        <f>'ОУИ 3.озм'!K26</f>
        <v>1</v>
      </c>
      <c r="N36" s="90">
        <f t="shared" si="13"/>
        <v>112.2</v>
      </c>
      <c r="O36" s="90"/>
      <c r="P36" s="90">
        <v>0</v>
      </c>
      <c r="Q36" s="138">
        <f t="shared" si="14"/>
        <v>112.2</v>
      </c>
      <c r="R36" s="135">
        <v>113.09999999999997</v>
      </c>
      <c r="S36" s="136">
        <f>'ОУИ 3.озм'!L26</f>
        <v>1</v>
      </c>
      <c r="T36" s="90">
        <f t="shared" si="11"/>
        <v>113.1</v>
      </c>
      <c r="U36" s="90"/>
      <c r="V36" s="90">
        <v>0</v>
      </c>
      <c r="W36" s="138">
        <f t="shared" si="15"/>
        <v>113.1</v>
      </c>
      <c r="X36" s="90">
        <v>111.9</v>
      </c>
      <c r="Y36" s="136">
        <f t="shared" si="16"/>
        <v>1</v>
      </c>
      <c r="Z36" s="90">
        <f t="shared" si="12"/>
        <v>111.9</v>
      </c>
      <c r="AA36" s="90"/>
      <c r="AB36" s="90">
        <v>0</v>
      </c>
      <c r="AC36" s="138">
        <f t="shared" si="17"/>
        <v>111.9</v>
      </c>
      <c r="AD36" s="62"/>
      <c r="AE36" s="62"/>
      <c r="AF36" s="62"/>
    </row>
    <row r="37" spans="1:32" ht="102" customHeight="1" hidden="1">
      <c r="A37" s="144" t="s">
        <v>251</v>
      </c>
      <c r="B37" s="99" t="s">
        <v>244</v>
      </c>
      <c r="C37" s="61">
        <v>230</v>
      </c>
      <c r="D37" s="100" t="s">
        <v>178</v>
      </c>
      <c r="E37" s="100" t="s">
        <v>177</v>
      </c>
      <c r="F37" s="61">
        <v>611</v>
      </c>
      <c r="G37" s="100" t="s">
        <v>206</v>
      </c>
      <c r="H37" s="100" t="s">
        <v>207</v>
      </c>
      <c r="I37" s="140" t="str">
        <f>'ОУИ 3.озм'!J27</f>
        <v>Окружная акция «Говори на родном языке» </v>
      </c>
      <c r="J37" s="134" t="str">
        <f>'ОУИ 3.озм'!G27</f>
        <v>количество мероприятий</v>
      </c>
      <c r="K37" s="134" t="str">
        <f>'ОУИ 3.озм'!H27</f>
        <v>штука</v>
      </c>
      <c r="L37" s="135">
        <v>242.70000000000002</v>
      </c>
      <c r="M37" s="136">
        <f>'ОУИ 3.озм'!K27</f>
        <v>1</v>
      </c>
      <c r="N37" s="90">
        <f>ROUND(L37*M37,1)</f>
        <v>242.7</v>
      </c>
      <c r="O37" s="90"/>
      <c r="P37" s="90">
        <v>0</v>
      </c>
      <c r="Q37" s="138">
        <f t="shared" si="14"/>
        <v>242.7</v>
      </c>
      <c r="R37" s="135">
        <v>244.60000000000002</v>
      </c>
      <c r="S37" s="136">
        <f>'ОУИ 3.озм'!L27</f>
        <v>1</v>
      </c>
      <c r="T37" s="90">
        <f t="shared" si="11"/>
        <v>244.6</v>
      </c>
      <c r="U37" s="90"/>
      <c r="V37" s="90">
        <v>0</v>
      </c>
      <c r="W37" s="138">
        <f t="shared" si="15"/>
        <v>244.6</v>
      </c>
      <c r="X37" s="90">
        <v>242</v>
      </c>
      <c r="Y37" s="136">
        <f t="shared" si="16"/>
        <v>1</v>
      </c>
      <c r="Z37" s="90">
        <f aca="true" t="shared" si="18" ref="Z37:Z45">ROUND(X37*Y37,1)</f>
        <v>242</v>
      </c>
      <c r="AA37" s="90"/>
      <c r="AB37" s="90">
        <v>0</v>
      </c>
      <c r="AC37" s="138">
        <f t="shared" si="17"/>
        <v>242</v>
      </c>
      <c r="AD37" s="62"/>
      <c r="AE37" s="62"/>
      <c r="AF37" s="62"/>
    </row>
    <row r="38" spans="1:32" ht="102" customHeight="1" hidden="1">
      <c r="A38" s="144" t="s">
        <v>252</v>
      </c>
      <c r="B38" s="99" t="s">
        <v>244</v>
      </c>
      <c r="C38" s="61">
        <v>230</v>
      </c>
      <c r="D38" s="100" t="s">
        <v>178</v>
      </c>
      <c r="E38" s="100" t="s">
        <v>177</v>
      </c>
      <c r="F38" s="61">
        <v>611</v>
      </c>
      <c r="G38" s="100" t="s">
        <v>206</v>
      </c>
      <c r="H38" s="100" t="s">
        <v>207</v>
      </c>
      <c r="I38" s="149" t="str">
        <f>'ОУИ 3.озм'!J28</f>
        <v>Форум учителей родных языков коренных малочисленных народов Севера (мастер-класс учителей родных языков, включая русский язык)</v>
      </c>
      <c r="J38" s="134" t="str">
        <f>'ОУИ 3.озм'!G28</f>
        <v>количество мероприятий</v>
      </c>
      <c r="K38" s="134" t="str">
        <f>'ОУИ 3.озм'!H28</f>
        <v>штука</v>
      </c>
      <c r="L38" s="135"/>
      <c r="M38" s="136" t="str">
        <f>'ОУИ 3.озм'!K28</f>
        <v>-</v>
      </c>
      <c r="N38" s="90"/>
      <c r="O38" s="90"/>
      <c r="P38" s="90">
        <v>0</v>
      </c>
      <c r="Q38" s="138"/>
      <c r="R38" s="135">
        <v>2120.3999999999996</v>
      </c>
      <c r="S38" s="136">
        <f>'ОУИ 3.озм'!L28</f>
        <v>1</v>
      </c>
      <c r="T38" s="90">
        <f t="shared" si="11"/>
        <v>2120.4</v>
      </c>
      <c r="U38" s="90"/>
      <c r="V38" s="90">
        <v>0</v>
      </c>
      <c r="W38" s="138">
        <f t="shared" si="15"/>
        <v>2120.4</v>
      </c>
      <c r="X38" s="90"/>
      <c r="Y38" s="136"/>
      <c r="Z38" s="90">
        <f t="shared" si="18"/>
        <v>0</v>
      </c>
      <c r="AA38" s="90"/>
      <c r="AB38" s="90">
        <v>0</v>
      </c>
      <c r="AC38" s="138"/>
      <c r="AD38" s="62"/>
      <c r="AE38" s="62"/>
      <c r="AF38" s="62"/>
    </row>
    <row r="39" spans="1:32" ht="102" customHeight="1" hidden="1">
      <c r="A39" s="144" t="s">
        <v>253</v>
      </c>
      <c r="B39" s="99" t="s">
        <v>244</v>
      </c>
      <c r="C39" s="61">
        <v>230</v>
      </c>
      <c r="D39" s="100" t="s">
        <v>178</v>
      </c>
      <c r="E39" s="100" t="s">
        <v>177</v>
      </c>
      <c r="F39" s="61">
        <v>611</v>
      </c>
      <c r="G39" s="100" t="s">
        <v>206</v>
      </c>
      <c r="H39" s="100" t="s">
        <v>207</v>
      </c>
      <c r="I39" s="140" t="str">
        <f>'ОУИ 3.озм'!J29</f>
        <v>Проведение окружного конкурса «Оберегаемое слово предков»</v>
      </c>
      <c r="J39" s="134" t="str">
        <f>'ОУИ 3.озм'!G29</f>
        <v>количество мероприятий</v>
      </c>
      <c r="K39" s="134" t="str">
        <f>'ОУИ 3.озм'!H29</f>
        <v>штука</v>
      </c>
      <c r="L39" s="135">
        <v>97.19999999999999</v>
      </c>
      <c r="M39" s="136">
        <f>'ОУИ 3.озм'!K29</f>
        <v>1</v>
      </c>
      <c r="N39" s="90">
        <f>ROUND(L39*M39,1)</f>
        <v>97.2</v>
      </c>
      <c r="O39" s="90"/>
      <c r="P39" s="90">
        <v>0</v>
      </c>
      <c r="Q39" s="138">
        <f>N39</f>
        <v>97.2</v>
      </c>
      <c r="R39" s="135">
        <v>97.79999999999998</v>
      </c>
      <c r="S39" s="136">
        <f>'ОУИ 3.озм'!L29</f>
        <v>1</v>
      </c>
      <c r="T39" s="90">
        <f>ROUND(R39*S39,1)</f>
        <v>97.8</v>
      </c>
      <c r="U39" s="90"/>
      <c r="V39" s="90">
        <v>0</v>
      </c>
      <c r="W39" s="138">
        <f>T39</f>
        <v>97.8</v>
      </c>
      <c r="X39" s="90">
        <v>96.9</v>
      </c>
      <c r="Y39" s="136">
        <f>S39</f>
        <v>1</v>
      </c>
      <c r="Z39" s="90">
        <f>ROUND(X39*Y39,1)</f>
        <v>96.9</v>
      </c>
      <c r="AA39" s="90"/>
      <c r="AB39" s="90">
        <v>0</v>
      </c>
      <c r="AC39" s="138">
        <f>Z39</f>
        <v>96.9</v>
      </c>
      <c r="AD39" s="62"/>
      <c r="AE39" s="62"/>
      <c r="AF39" s="62"/>
    </row>
    <row r="40" spans="1:32" ht="102" customHeight="1" hidden="1">
      <c r="A40" s="144" t="s">
        <v>254</v>
      </c>
      <c r="B40" s="99" t="s">
        <v>244</v>
      </c>
      <c r="C40" s="61">
        <v>230</v>
      </c>
      <c r="D40" s="100" t="s">
        <v>178</v>
      </c>
      <c r="E40" s="100" t="s">
        <v>177</v>
      </c>
      <c r="F40" s="61">
        <v>611</v>
      </c>
      <c r="G40" s="100" t="s">
        <v>206</v>
      </c>
      <c r="H40" s="100" t="s">
        <v>207</v>
      </c>
      <c r="I40" s="141" t="str">
        <f>'ОУИ 3.озм'!J30</f>
        <v>Проведение межрегиональной научно-практической конференции по вопросам этнокультурного образования обучающихся</v>
      </c>
      <c r="J40" s="134" t="str">
        <f>'ОУИ 3.озм'!G30</f>
        <v>количество мероприятий</v>
      </c>
      <c r="K40" s="134" t="str">
        <f>'ОУИ 3.озм'!H30</f>
        <v>штука</v>
      </c>
      <c r="L40" s="135">
        <v>1951.9999999999998</v>
      </c>
      <c r="M40" s="137">
        <f>'ОУИ 3.озм'!K30</f>
        <v>1</v>
      </c>
      <c r="N40" s="90">
        <f t="shared" si="13"/>
        <v>1952</v>
      </c>
      <c r="O40" s="90"/>
      <c r="P40" s="90">
        <v>0</v>
      </c>
      <c r="Q40" s="138">
        <f t="shared" si="14"/>
        <v>1952</v>
      </c>
      <c r="R40" s="135"/>
      <c r="S40" s="136" t="str">
        <f>'ОУИ 3.озм'!L30</f>
        <v>-</v>
      </c>
      <c r="T40" s="90"/>
      <c r="U40" s="90"/>
      <c r="V40" s="90">
        <v>0</v>
      </c>
      <c r="W40" s="138">
        <f t="shared" si="15"/>
        <v>0</v>
      </c>
      <c r="X40" s="90">
        <v>1946.8</v>
      </c>
      <c r="Y40" s="136">
        <f>'ОУИ 3.озм'!M30</f>
        <v>1</v>
      </c>
      <c r="Z40" s="90">
        <f>ROUND(X40*Y40,1)</f>
        <v>1946.8</v>
      </c>
      <c r="AA40" s="90"/>
      <c r="AB40" s="90">
        <v>0</v>
      </c>
      <c r="AC40" s="138">
        <f t="shared" si="17"/>
        <v>1946.8</v>
      </c>
      <c r="AD40" s="62"/>
      <c r="AE40" s="62"/>
      <c r="AF40" s="62"/>
    </row>
    <row r="41" spans="1:32" ht="102" customHeight="1" hidden="1">
      <c r="A41" s="144" t="s">
        <v>255</v>
      </c>
      <c r="B41" s="99" t="s">
        <v>244</v>
      </c>
      <c r="C41" s="61">
        <v>230</v>
      </c>
      <c r="D41" s="100" t="s">
        <v>178</v>
      </c>
      <c r="E41" s="100" t="s">
        <v>177</v>
      </c>
      <c r="F41" s="61">
        <v>611</v>
      </c>
      <c r="G41" s="100" t="s">
        <v>206</v>
      </c>
      <c r="H41" s="100" t="s">
        <v>207</v>
      </c>
      <c r="I41" s="141" t="str">
        <f>'ОУИ 3.озм'!J31</f>
        <v>Проведение семинара по обеспечению комфортного пребывания детей в пришкольных интернатах, расположенных в местах традиционного проживания и традиционной хозяйственной деятельности коренных малочисленных народов Севера, с реализацией дополнительных общеобразовательных программ, направленных на сохранение навыков традиционной хозяйственной деятельности коренных малочисленных народов Севера </v>
      </c>
      <c r="J41" s="134" t="str">
        <f>'ОУИ 3.озм'!G31</f>
        <v>количество мероприятий</v>
      </c>
      <c r="K41" s="134" t="str">
        <f>'ОУИ 3.озм'!H31</f>
        <v>штука</v>
      </c>
      <c r="L41" s="135">
        <v>165.29999999999998</v>
      </c>
      <c r="M41" s="137">
        <f>'ОУИ 3.озм'!K31</f>
        <v>1</v>
      </c>
      <c r="N41" s="90">
        <f t="shared" si="13"/>
        <v>165.3</v>
      </c>
      <c r="O41" s="90"/>
      <c r="P41" s="90">
        <v>0</v>
      </c>
      <c r="Q41" s="138">
        <f t="shared" si="14"/>
        <v>165.3</v>
      </c>
      <c r="R41" s="135"/>
      <c r="S41" s="136" t="str">
        <f>'ОУИ 3.озм'!L31</f>
        <v>-</v>
      </c>
      <c r="T41" s="90"/>
      <c r="U41" s="90"/>
      <c r="V41" s="90">
        <v>0</v>
      </c>
      <c r="W41" s="138">
        <f t="shared" si="15"/>
        <v>0</v>
      </c>
      <c r="X41" s="90">
        <v>164.9</v>
      </c>
      <c r="Y41" s="136">
        <f>'ОУИ 3.озм'!M31</f>
        <v>1</v>
      </c>
      <c r="Z41" s="90">
        <f>ROUND(X41*Y41,1)</f>
        <v>164.9</v>
      </c>
      <c r="AA41" s="90"/>
      <c r="AB41" s="90">
        <v>0</v>
      </c>
      <c r="AC41" s="138">
        <f>Z41</f>
        <v>164.9</v>
      </c>
      <c r="AD41" s="62"/>
      <c r="AE41" s="62"/>
      <c r="AF41" s="62"/>
    </row>
    <row r="42" spans="1:32" ht="102" customHeight="1" hidden="1">
      <c r="A42" s="144" t="s">
        <v>256</v>
      </c>
      <c r="B42" s="99" t="s">
        <v>244</v>
      </c>
      <c r="C42" s="61">
        <v>230</v>
      </c>
      <c r="D42" s="100" t="s">
        <v>178</v>
      </c>
      <c r="E42" s="100" t="s">
        <v>177</v>
      </c>
      <c r="F42" s="61">
        <v>611</v>
      </c>
      <c r="G42" s="100" t="s">
        <v>206</v>
      </c>
      <c r="H42" s="100" t="s">
        <v>207</v>
      </c>
      <c r="I42" s="141" t="str">
        <f>'ОУИ 3.озм'!J32</f>
        <v>Конкурс «Самая читающая семья из числа коренных малочисленных народов Севера»</v>
      </c>
      <c r="J42" s="134" t="str">
        <f>'ОУИ 3.озм'!G33</f>
        <v>количество мероприятий</v>
      </c>
      <c r="K42" s="134" t="str">
        <f>'ОУИ 3.озм'!H33</f>
        <v>штука</v>
      </c>
      <c r="L42" s="135"/>
      <c r="M42" s="137" t="str">
        <f>'ОУИ 3.озм'!K32</f>
        <v>-</v>
      </c>
      <c r="N42" s="90"/>
      <c r="O42" s="90"/>
      <c r="P42" s="90"/>
      <c r="Q42" s="138">
        <f t="shared" si="14"/>
        <v>0</v>
      </c>
      <c r="R42" s="135">
        <v>166.79999999999998</v>
      </c>
      <c r="S42" s="136">
        <f>'ОУИ 3.озм'!L32</f>
        <v>1</v>
      </c>
      <c r="T42" s="90">
        <f t="shared" si="11"/>
        <v>166.8</v>
      </c>
      <c r="U42" s="90"/>
      <c r="V42" s="90">
        <v>1</v>
      </c>
      <c r="W42" s="138">
        <f>T42</f>
        <v>166.8</v>
      </c>
      <c r="X42" s="90"/>
      <c r="Y42" s="136"/>
      <c r="Z42" s="90"/>
      <c r="AA42" s="90"/>
      <c r="AB42" s="90"/>
      <c r="AC42" s="138"/>
      <c r="AD42" s="62"/>
      <c r="AE42" s="62"/>
      <c r="AF42" s="62"/>
    </row>
    <row r="43" spans="1:32" ht="102" customHeight="1" hidden="1">
      <c r="A43" s="144" t="s">
        <v>257</v>
      </c>
      <c r="B43" s="99" t="s">
        <v>244</v>
      </c>
      <c r="C43" s="61">
        <v>230</v>
      </c>
      <c r="D43" s="100" t="s">
        <v>178</v>
      </c>
      <c r="E43" s="100" t="s">
        <v>177</v>
      </c>
      <c r="F43" s="61">
        <v>611</v>
      </c>
      <c r="G43" s="100" t="s">
        <v>206</v>
      </c>
      <c r="H43" s="100" t="s">
        <v>207</v>
      </c>
      <c r="I43" s="141" t="str">
        <f>'ОУИ 3.озм'!J33</f>
        <v>Конкурс по родным языкам КМНС, истории и культуре Югры</v>
      </c>
      <c r="J43" s="134" t="str">
        <f>'ОУИ 3.озм'!G33</f>
        <v>количество мероприятий</v>
      </c>
      <c r="K43" s="134" t="str">
        <f>'ОУИ 3.озм'!H33</f>
        <v>штука</v>
      </c>
      <c r="L43" s="135">
        <v>170.89999999999998</v>
      </c>
      <c r="M43" s="137">
        <f>'ОУИ 3.озм'!K33</f>
        <v>1</v>
      </c>
      <c r="N43" s="90">
        <f t="shared" si="13"/>
        <v>170.9</v>
      </c>
      <c r="O43" s="90"/>
      <c r="P43" s="90">
        <v>0</v>
      </c>
      <c r="Q43" s="138">
        <f t="shared" si="14"/>
        <v>170.9</v>
      </c>
      <c r="R43" s="135">
        <v>172.29999999999998</v>
      </c>
      <c r="S43" s="136">
        <f>'ОУИ 3.озм'!L33</f>
        <v>1</v>
      </c>
      <c r="T43" s="90">
        <f t="shared" si="11"/>
        <v>172.3</v>
      </c>
      <c r="U43" s="90"/>
      <c r="V43" s="90">
        <v>0</v>
      </c>
      <c r="W43" s="138">
        <f t="shared" si="15"/>
        <v>172.3</v>
      </c>
      <c r="X43" s="90">
        <v>170.5</v>
      </c>
      <c r="Y43" s="136">
        <f t="shared" si="16"/>
        <v>1</v>
      </c>
      <c r="Z43" s="90">
        <f t="shared" si="18"/>
        <v>170.5</v>
      </c>
      <c r="AA43" s="90"/>
      <c r="AB43" s="90">
        <v>0</v>
      </c>
      <c r="AC43" s="138">
        <f t="shared" si="17"/>
        <v>170.5</v>
      </c>
      <c r="AD43" s="62"/>
      <c r="AE43" s="62"/>
      <c r="AF43" s="62"/>
    </row>
    <row r="44" spans="1:32" ht="102" customHeight="1" hidden="1">
      <c r="A44" s="144" t="s">
        <v>273</v>
      </c>
      <c r="B44" s="99" t="s">
        <v>244</v>
      </c>
      <c r="C44" s="61">
        <v>230</v>
      </c>
      <c r="D44" s="100" t="s">
        <v>178</v>
      </c>
      <c r="E44" s="100" t="s">
        <v>177</v>
      </c>
      <c r="F44" s="61">
        <v>611</v>
      </c>
      <c r="G44" s="100" t="s">
        <v>206</v>
      </c>
      <c r="H44" s="100" t="s">
        <v>207</v>
      </c>
      <c r="I44" s="141" t="str">
        <f>'ОУИ 3.озм'!J34</f>
        <v>Выступление на международных конференциях, форумах</v>
      </c>
      <c r="J44" s="134" t="str">
        <f>'ОУИ 3.озм'!G34</f>
        <v>количество мероприятий</v>
      </c>
      <c r="K44" s="134" t="str">
        <f>'ОУИ 3.озм'!H34</f>
        <v>штука</v>
      </c>
      <c r="L44" s="135">
        <v>210.1</v>
      </c>
      <c r="M44" s="137">
        <f>'ОУИ 3.озм'!K34</f>
        <v>1</v>
      </c>
      <c r="N44" s="90">
        <f t="shared" si="13"/>
        <v>210.1</v>
      </c>
      <c r="O44" s="90"/>
      <c r="P44" s="90">
        <v>0</v>
      </c>
      <c r="Q44" s="138">
        <f t="shared" si="14"/>
        <v>210.1</v>
      </c>
      <c r="R44" s="135">
        <v>211.79999999999998</v>
      </c>
      <c r="S44" s="136">
        <f>'ОУИ 3.озм'!L34</f>
        <v>1</v>
      </c>
      <c r="T44" s="90">
        <f t="shared" si="11"/>
        <v>211.8</v>
      </c>
      <c r="U44" s="90"/>
      <c r="V44" s="90">
        <v>0</v>
      </c>
      <c r="W44" s="138">
        <f t="shared" si="15"/>
        <v>211.8</v>
      </c>
      <c r="X44" s="90">
        <v>209.5</v>
      </c>
      <c r="Y44" s="136">
        <f t="shared" si="16"/>
        <v>1</v>
      </c>
      <c r="Z44" s="90">
        <f t="shared" si="18"/>
        <v>209.5</v>
      </c>
      <c r="AA44" s="90"/>
      <c r="AB44" s="90">
        <v>0</v>
      </c>
      <c r="AC44" s="138">
        <f t="shared" si="17"/>
        <v>209.5</v>
      </c>
      <c r="AD44" s="62"/>
      <c r="AE44" s="62"/>
      <c r="AF44" s="62"/>
    </row>
    <row r="45" spans="1:32" ht="40.5" customHeight="1" hidden="1">
      <c r="A45" s="144" t="s">
        <v>274</v>
      </c>
      <c r="B45" s="99" t="s">
        <v>244</v>
      </c>
      <c r="C45" s="61">
        <v>230</v>
      </c>
      <c r="D45" s="100" t="s">
        <v>178</v>
      </c>
      <c r="E45" s="100" t="s">
        <v>177</v>
      </c>
      <c r="F45" s="61">
        <v>611</v>
      </c>
      <c r="G45" s="100" t="s">
        <v>206</v>
      </c>
      <c r="H45" s="100" t="s">
        <v>207</v>
      </c>
      <c r="I45" s="141" t="str">
        <f>'ОУИ 3.озм'!J35</f>
        <v>Участие в региональных мероприятиях</v>
      </c>
      <c r="J45" s="134" t="str">
        <f>'ОУИ 3.озм'!G35</f>
        <v>количество мероприятий</v>
      </c>
      <c r="K45" s="134" t="str">
        <f>'ОУИ 3.озм'!H35</f>
        <v>штука</v>
      </c>
      <c r="L45" s="135">
        <v>232.1</v>
      </c>
      <c r="M45" s="137">
        <f>'ОУИ 3.озм'!K35</f>
        <v>4</v>
      </c>
      <c r="N45" s="90">
        <f t="shared" si="13"/>
        <v>928.4</v>
      </c>
      <c r="O45" s="90"/>
      <c r="P45" s="90">
        <v>0</v>
      </c>
      <c r="Q45" s="138">
        <f t="shared" si="14"/>
        <v>928.4</v>
      </c>
      <c r="R45" s="135">
        <v>233.9</v>
      </c>
      <c r="S45" s="136">
        <f>'ОУИ 3.озм'!L35</f>
        <v>4</v>
      </c>
      <c r="T45" s="90">
        <f t="shared" si="11"/>
        <v>935.6</v>
      </c>
      <c r="U45" s="90"/>
      <c r="V45" s="90">
        <v>0</v>
      </c>
      <c r="W45" s="138">
        <f t="shared" si="15"/>
        <v>935.6</v>
      </c>
      <c r="X45" s="90">
        <v>231.5</v>
      </c>
      <c r="Y45" s="136">
        <f t="shared" si="16"/>
        <v>4</v>
      </c>
      <c r="Z45" s="90">
        <f t="shared" si="18"/>
        <v>926</v>
      </c>
      <c r="AA45" s="90"/>
      <c r="AB45" s="90">
        <v>0</v>
      </c>
      <c r="AC45" s="138">
        <f t="shared" si="17"/>
        <v>926</v>
      </c>
      <c r="AD45" s="62"/>
      <c r="AE45" s="62"/>
      <c r="AF45" s="62"/>
    </row>
    <row r="46" spans="1:29" s="106" customFormat="1" ht="93.75">
      <c r="A46" s="318" t="s">
        <v>210</v>
      </c>
      <c r="B46" s="314" t="s">
        <v>222</v>
      </c>
      <c r="C46" s="314">
        <v>230</v>
      </c>
      <c r="D46" s="320" t="str">
        <f>'ОУИ 4.олимпиады'!S21</f>
        <v>0709</v>
      </c>
      <c r="E46" s="320" t="str">
        <f>'ОУИ 4.олимпиады'!T21</f>
        <v>0210300590</v>
      </c>
      <c r="F46" s="314" t="s">
        <v>205</v>
      </c>
      <c r="G46" s="314" t="s">
        <v>206</v>
      </c>
      <c r="H46" s="314" t="s">
        <v>207</v>
      </c>
      <c r="I46" s="116" t="s">
        <v>232</v>
      </c>
      <c r="J46" s="316" t="str">
        <f>'ОУИ 4.олимпиады'!G21</f>
        <v>Количество мероприятий</v>
      </c>
      <c r="K46" s="316" t="str">
        <f>'ОУИ 4.олимпиады'!H21</f>
        <v>единица </v>
      </c>
      <c r="L46" s="108">
        <v>238.5</v>
      </c>
      <c r="M46" s="110">
        <f>'ОУИ 4.олимпиады'!K21</f>
        <v>1</v>
      </c>
      <c r="N46" s="114">
        <f>ROUND(L46*M46,1)</f>
        <v>238.5</v>
      </c>
      <c r="O46" s="103"/>
      <c r="P46" s="143">
        <v>0</v>
      </c>
      <c r="Q46" s="111">
        <f>N46</f>
        <v>238.5</v>
      </c>
      <c r="R46" s="108">
        <v>240.4</v>
      </c>
      <c r="S46" s="110">
        <f>'ОУИ 4.олимпиады'!L21</f>
        <v>1</v>
      </c>
      <c r="T46" s="108">
        <f>ROUND(R46*S46,1)</f>
        <v>240.4</v>
      </c>
      <c r="U46" s="103"/>
      <c r="V46" s="143">
        <v>0</v>
      </c>
      <c r="W46" s="111">
        <f>T46</f>
        <v>240.4</v>
      </c>
      <c r="X46" s="108">
        <v>237.9</v>
      </c>
      <c r="Y46" s="110">
        <f>S46</f>
        <v>1</v>
      </c>
      <c r="Z46" s="108">
        <f>ROUND(X46*Y46,1)</f>
        <v>237.9</v>
      </c>
      <c r="AA46" s="103"/>
      <c r="AB46" s="143">
        <v>0</v>
      </c>
      <c r="AC46" s="111">
        <f>Z46</f>
        <v>237.9</v>
      </c>
    </row>
    <row r="47" spans="1:29" s="106" customFormat="1" ht="131.25">
      <c r="A47" s="319"/>
      <c r="B47" s="315"/>
      <c r="C47" s="315"/>
      <c r="D47" s="321"/>
      <c r="E47" s="321"/>
      <c r="F47" s="315"/>
      <c r="G47" s="315"/>
      <c r="H47" s="315"/>
      <c r="I47" s="116" t="s">
        <v>233</v>
      </c>
      <c r="J47" s="317"/>
      <c r="K47" s="317"/>
      <c r="L47" s="108">
        <v>214.39999999999998</v>
      </c>
      <c r="M47" s="110">
        <f>'ОУИ 4.олимпиады'!K23</f>
        <v>1</v>
      </c>
      <c r="N47" s="114">
        <f>ROUND(L47*M47,1)</f>
        <v>214.4</v>
      </c>
      <c r="O47" s="103"/>
      <c r="P47" s="143"/>
      <c r="Q47" s="111">
        <f>N47</f>
        <v>214.4</v>
      </c>
      <c r="R47" s="108">
        <v>216.19999999999996</v>
      </c>
      <c r="S47" s="110">
        <f>'ОУИ 4.олимпиады'!L23</f>
        <v>1</v>
      </c>
      <c r="T47" s="108">
        <f>ROUND(R47*S47,1)</f>
        <v>216.2</v>
      </c>
      <c r="U47" s="103"/>
      <c r="V47" s="143">
        <v>1</v>
      </c>
      <c r="W47" s="111">
        <f>T47</f>
        <v>216.2</v>
      </c>
      <c r="X47" s="108">
        <v>213.9</v>
      </c>
      <c r="Y47" s="110">
        <f>S47</f>
        <v>1</v>
      </c>
      <c r="Z47" s="108">
        <f>ROUND(X47*Y47,1)</f>
        <v>213.9</v>
      </c>
      <c r="AA47" s="103"/>
      <c r="AB47" s="143">
        <v>1</v>
      </c>
      <c r="AC47" s="111">
        <f>Z47</f>
        <v>213.9</v>
      </c>
    </row>
    <row r="48" spans="1:29" s="106" customFormat="1" ht="140.25" customHeight="1">
      <c r="A48" s="101" t="s">
        <v>258</v>
      </c>
      <c r="B48" s="102" t="s">
        <v>117</v>
      </c>
      <c r="C48" s="103">
        <v>230</v>
      </c>
      <c r="D48" s="107" t="s">
        <v>178</v>
      </c>
      <c r="E48" s="107" t="s">
        <v>298</v>
      </c>
      <c r="F48" s="103" t="s">
        <v>205</v>
      </c>
      <c r="G48" s="103" t="s">
        <v>206</v>
      </c>
      <c r="H48" s="103" t="s">
        <v>207</v>
      </c>
      <c r="I48" s="142"/>
      <c r="J48" s="116" t="str">
        <f>'ОУИ 3.озм'!G29</f>
        <v>количество мероприятий</v>
      </c>
      <c r="K48" s="116" t="str">
        <f>'ОУИ 3.озм'!H29</f>
        <v>штука</v>
      </c>
      <c r="L48" s="108"/>
      <c r="M48" s="110">
        <f>'ОУИ 3.озм'!K29</f>
        <v>1</v>
      </c>
      <c r="N48" s="114">
        <f>N49+N50+N51+N52</f>
        <v>1127.8</v>
      </c>
      <c r="O48" s="103"/>
      <c r="P48" s="143">
        <v>0</v>
      </c>
      <c r="Q48" s="111">
        <f>Q49+Q50+Q51+Q52</f>
        <v>1127.8</v>
      </c>
      <c r="R48" s="108"/>
      <c r="S48" s="110">
        <f>'ОУИ 3.озм'!L29</f>
        <v>1</v>
      </c>
      <c r="T48" s="114">
        <f>T49+T50+T51+T52</f>
        <v>827.8</v>
      </c>
      <c r="U48" s="103"/>
      <c r="V48" s="143">
        <v>0</v>
      </c>
      <c r="W48" s="111">
        <f>W49+W50+W51+W52</f>
        <v>827.8</v>
      </c>
      <c r="X48" s="108"/>
      <c r="Y48" s="110">
        <f>S48</f>
        <v>1</v>
      </c>
      <c r="Z48" s="114">
        <f>Z49+Z50+Z51+Z52</f>
        <v>1127.8</v>
      </c>
      <c r="AA48" s="103"/>
      <c r="AB48" s="143">
        <v>0</v>
      </c>
      <c r="AC48" s="111">
        <f>AC49+AC50+AC51+AC52</f>
        <v>1127.8</v>
      </c>
    </row>
    <row r="49" spans="1:32" ht="41.25" customHeight="1" hidden="1">
      <c r="A49" s="144" t="s">
        <v>275</v>
      </c>
      <c r="B49" s="99" t="s">
        <v>244</v>
      </c>
      <c r="C49" s="61">
        <v>230</v>
      </c>
      <c r="D49" s="100" t="s">
        <v>178</v>
      </c>
      <c r="E49" s="100" t="s">
        <v>298</v>
      </c>
      <c r="F49" s="61">
        <v>611</v>
      </c>
      <c r="G49" s="100" t="s">
        <v>206</v>
      </c>
      <c r="H49" s="100" t="s">
        <v>207</v>
      </c>
      <c r="I49" s="141" t="str">
        <f>'ОУИ 3.озм'!J36</f>
        <v>Региональный  научно-практический семинар для учителей родного языка, педагогов образовательных организаций, сотрудников учреждений культуры Ханты-Мансийского автономного округа-Югры по вопросам распространения игровой культуры  коренных малочисленных народов Севера </v>
      </c>
      <c r="J49" s="134" t="str">
        <f>'ОУИ 3.озм'!G36</f>
        <v>количество мероприятий</v>
      </c>
      <c r="K49" s="134" t="str">
        <f>'ОУИ 3.озм'!H36</f>
        <v>штука</v>
      </c>
      <c r="L49" s="135">
        <v>365.79999999999995</v>
      </c>
      <c r="M49" s="137">
        <f>'ОУИ 3.озм'!K36</f>
        <v>1</v>
      </c>
      <c r="N49" s="90">
        <f>ROUND(L49*M49,1)</f>
        <v>365.8</v>
      </c>
      <c r="O49" s="90"/>
      <c r="P49" s="90"/>
      <c r="Q49" s="138">
        <f>N49</f>
        <v>365.8</v>
      </c>
      <c r="R49" s="135">
        <v>365.79999999999995</v>
      </c>
      <c r="S49" s="136">
        <f>'ОУИ 3.озм'!L36</f>
        <v>1</v>
      </c>
      <c r="T49" s="90">
        <f>ROUND(R49*S49,1)</f>
        <v>365.8</v>
      </c>
      <c r="U49" s="90"/>
      <c r="V49" s="90">
        <v>1</v>
      </c>
      <c r="W49" s="138">
        <f>T49</f>
        <v>365.8</v>
      </c>
      <c r="X49" s="90">
        <v>365.79999999999995</v>
      </c>
      <c r="Y49" s="136">
        <f>'ОУИ 3.озм'!M36</f>
        <v>1</v>
      </c>
      <c r="Z49" s="90">
        <f>ROUND(X49*Y49,1)</f>
        <v>365.8</v>
      </c>
      <c r="AA49" s="90"/>
      <c r="AB49" s="90">
        <v>0</v>
      </c>
      <c r="AC49" s="138">
        <f>Z49</f>
        <v>365.8</v>
      </c>
      <c r="AD49" s="62"/>
      <c r="AE49" s="62"/>
      <c r="AF49" s="62"/>
    </row>
    <row r="50" spans="1:32" ht="41.25" customHeight="1" hidden="1">
      <c r="A50" s="144" t="s">
        <v>276</v>
      </c>
      <c r="B50" s="99" t="s">
        <v>244</v>
      </c>
      <c r="C50" s="61">
        <v>230</v>
      </c>
      <c r="D50" s="100" t="s">
        <v>178</v>
      </c>
      <c r="E50" s="100" t="s">
        <v>298</v>
      </c>
      <c r="F50" s="61">
        <v>611</v>
      </c>
      <c r="G50" s="100" t="s">
        <v>206</v>
      </c>
      <c r="H50" s="100" t="s">
        <v>207</v>
      </c>
      <c r="I50" s="141" t="str">
        <f>'ОУИ 3.озм'!J37</f>
        <v>Проведение межрегиональной научно-практической конференции «Этнокультурное пространство Югры: опыт реализации проектов и перспективы развития» </v>
      </c>
      <c r="J50" s="134" t="str">
        <f>'ОУИ 3.озм'!G37</f>
        <v>количество мероприятий</v>
      </c>
      <c r="K50" s="134" t="str">
        <f>'ОУИ 3.озм'!H37</f>
        <v>штука</v>
      </c>
      <c r="L50" s="135">
        <v>300</v>
      </c>
      <c r="M50" s="137">
        <f>'ОУИ 3.озм'!K37</f>
        <v>1</v>
      </c>
      <c r="N50" s="90">
        <f>ROUND(L50*M50,1)</f>
        <v>300</v>
      </c>
      <c r="O50" s="90"/>
      <c r="P50" s="90">
        <v>0</v>
      </c>
      <c r="Q50" s="138">
        <f>N50</f>
        <v>300</v>
      </c>
      <c r="R50" s="135"/>
      <c r="S50" s="136">
        <f>'ОУИ 3.озм'!L37</f>
        <v>0</v>
      </c>
      <c r="T50" s="90">
        <f>ROUND(R50*S50,1)</f>
        <v>0</v>
      </c>
      <c r="U50" s="90"/>
      <c r="V50" s="90">
        <v>0</v>
      </c>
      <c r="W50" s="138">
        <f>T50</f>
        <v>0</v>
      </c>
      <c r="X50" s="90">
        <v>300</v>
      </c>
      <c r="Y50" s="136">
        <f>'ОУИ 3.озм'!M37</f>
        <v>1</v>
      </c>
      <c r="Z50" s="90">
        <f>ROUND(X50*Y50,1)</f>
        <v>300</v>
      </c>
      <c r="AA50" s="90"/>
      <c r="AB50" s="90">
        <v>0</v>
      </c>
      <c r="AC50" s="138">
        <f>Z50</f>
        <v>300</v>
      </c>
      <c r="AD50" s="62"/>
      <c r="AE50" s="62"/>
      <c r="AF50" s="62"/>
    </row>
    <row r="51" spans="1:32" ht="41.25" customHeight="1" hidden="1">
      <c r="A51" s="144" t="s">
        <v>277</v>
      </c>
      <c r="B51" s="99" t="s">
        <v>244</v>
      </c>
      <c r="C51" s="61">
        <v>230</v>
      </c>
      <c r="D51" s="100" t="s">
        <v>178</v>
      </c>
      <c r="E51" s="100" t="s">
        <v>298</v>
      </c>
      <c r="F51" s="61">
        <v>611</v>
      </c>
      <c r="G51" s="100" t="s">
        <v>206</v>
      </c>
      <c r="H51" s="100" t="s">
        <v>207</v>
      </c>
      <c r="I51" s="141" t="str">
        <f>'ОУИ 3.озм'!J38</f>
        <v>Проведение круглого стола на тему «Этнокультурное образование в реалиях XXI века» </v>
      </c>
      <c r="J51" s="134" t="str">
        <f>'ОУИ 3.озм'!G38</f>
        <v>количество мероприятий</v>
      </c>
      <c r="K51" s="134" t="str">
        <f>'ОУИ 3.озм'!H38</f>
        <v>штука</v>
      </c>
      <c r="L51" s="135">
        <v>227.8</v>
      </c>
      <c r="M51" s="137">
        <f>'ОУИ 3.озм'!K38</f>
        <v>1</v>
      </c>
      <c r="N51" s="90">
        <f>ROUND(L51*M51,1)</f>
        <v>227.8</v>
      </c>
      <c r="O51" s="90"/>
      <c r="P51" s="90">
        <v>0</v>
      </c>
      <c r="Q51" s="138">
        <f>N51</f>
        <v>227.8</v>
      </c>
      <c r="R51" s="135">
        <v>227.8</v>
      </c>
      <c r="S51" s="136">
        <f>'ОУИ 3.озм'!L38</f>
        <v>1</v>
      </c>
      <c r="T51" s="90">
        <f>ROUND(R51*S51,1)</f>
        <v>227.8</v>
      </c>
      <c r="U51" s="90"/>
      <c r="V51" s="90">
        <v>0</v>
      </c>
      <c r="W51" s="138">
        <f>T51</f>
        <v>227.8</v>
      </c>
      <c r="X51" s="90">
        <v>227.8</v>
      </c>
      <c r="Y51" s="136">
        <f>'ОУИ 3.озм'!M38</f>
        <v>1</v>
      </c>
      <c r="Z51" s="90">
        <f>ROUND(X51*Y51,1)</f>
        <v>227.8</v>
      </c>
      <c r="AA51" s="90"/>
      <c r="AB51" s="90">
        <v>0</v>
      </c>
      <c r="AC51" s="138">
        <f>Z51</f>
        <v>227.8</v>
      </c>
      <c r="AD51" s="62"/>
      <c r="AE51" s="62"/>
      <c r="AF51" s="62"/>
    </row>
    <row r="52" spans="1:32" ht="41.25" customHeight="1" hidden="1">
      <c r="A52" s="144" t="s">
        <v>278</v>
      </c>
      <c r="B52" s="99" t="s">
        <v>244</v>
      </c>
      <c r="C52" s="61">
        <v>230</v>
      </c>
      <c r="D52" s="100" t="s">
        <v>178</v>
      </c>
      <c r="E52" s="100" t="s">
        <v>298</v>
      </c>
      <c r="F52" s="61">
        <v>611</v>
      </c>
      <c r="G52" s="100" t="s">
        <v>206</v>
      </c>
      <c r="H52" s="100" t="s">
        <v>207</v>
      </c>
      <c r="I52" s="141" t="str">
        <f>'ОУИ 3.озм'!J39</f>
        <v>Региональный  семинар для учителей родного языка и педагогов образовательных организаций Ханты-Мансийского автономного округа-Югры, имеющих интернат, по вопросам организации внеклассной деятельности</v>
      </c>
      <c r="J52" s="134" t="str">
        <f>'ОУИ 3.озм'!G39</f>
        <v>количество мероприятий</v>
      </c>
      <c r="K52" s="134" t="str">
        <f>'ОУИ 3.озм'!H39</f>
        <v>штука</v>
      </c>
      <c r="L52" s="135">
        <v>234.20000000000002</v>
      </c>
      <c r="M52" s="137">
        <f>'ОУИ 3.озм'!K39</f>
        <v>1</v>
      </c>
      <c r="N52" s="90">
        <f>ROUND(L52*M52,1)</f>
        <v>234.2</v>
      </c>
      <c r="O52" s="90"/>
      <c r="P52" s="90">
        <v>0</v>
      </c>
      <c r="Q52" s="138">
        <f>N52</f>
        <v>234.2</v>
      </c>
      <c r="R52" s="135">
        <v>234.20000000000002</v>
      </c>
      <c r="S52" s="136">
        <f>'ОУИ 3.озм'!L39</f>
        <v>1</v>
      </c>
      <c r="T52" s="90">
        <f>ROUND(R52*S52,1)</f>
        <v>234.2</v>
      </c>
      <c r="U52" s="90"/>
      <c r="V52" s="90">
        <v>0</v>
      </c>
      <c r="W52" s="138">
        <f>T52</f>
        <v>234.2</v>
      </c>
      <c r="X52" s="90">
        <v>234.20000000000002</v>
      </c>
      <c r="Y52" s="136">
        <f>'ОУИ 3.озм'!M39</f>
        <v>1</v>
      </c>
      <c r="Z52" s="90">
        <f>ROUND(X52*Y52,1)</f>
        <v>234.2</v>
      </c>
      <c r="AA52" s="90"/>
      <c r="AB52" s="90">
        <v>0</v>
      </c>
      <c r="AC52" s="138">
        <f>Z52</f>
        <v>234.2</v>
      </c>
      <c r="AD52" s="62"/>
      <c r="AE52" s="62"/>
      <c r="AF52" s="62"/>
    </row>
    <row r="53" spans="1:29" ht="18.75">
      <c r="A53" s="286" t="s">
        <v>64</v>
      </c>
      <c r="B53" s="287"/>
      <c r="C53" s="287"/>
      <c r="D53" s="287"/>
      <c r="E53" s="287"/>
      <c r="F53" s="287"/>
      <c r="G53" s="287"/>
      <c r="H53" s="287"/>
      <c r="I53" s="287"/>
      <c r="J53" s="287"/>
      <c r="K53" s="288"/>
      <c r="L53" s="24" t="s">
        <v>165</v>
      </c>
      <c r="M53" s="25" t="s">
        <v>165</v>
      </c>
      <c r="N53" s="112">
        <f>SUM(N11:N48)</f>
        <v>104284.29999999993</v>
      </c>
      <c r="O53" s="112">
        <v>26.1</v>
      </c>
      <c r="P53" s="112">
        <f>SUM(P11:P48)</f>
        <v>0</v>
      </c>
      <c r="Q53" s="112">
        <f>Q10+Q17+Q30+Q46+Q47+Q48</f>
        <v>104310.4</v>
      </c>
      <c r="R53" s="112">
        <f>SUM(R11:R48)</f>
        <v>93441.90000000002</v>
      </c>
      <c r="S53" s="112" t="s">
        <v>165</v>
      </c>
      <c r="T53" s="112">
        <f>SUM(T11:T48)</f>
        <v>104958.60000000002</v>
      </c>
      <c r="U53" s="112">
        <v>26</v>
      </c>
      <c r="V53" s="112">
        <f>SUM(V11:V48)</f>
        <v>2</v>
      </c>
      <c r="W53" s="112">
        <f>W10+W17+W30+W46+W47+W48</f>
        <v>104984.6</v>
      </c>
      <c r="X53" s="112">
        <f>SUM(X11:X48)</f>
        <v>92311.69999999991</v>
      </c>
      <c r="Y53" s="113" t="s">
        <v>165</v>
      </c>
      <c r="Z53" s="112">
        <f>SUM(Z11:Z48)</f>
        <v>104017.29999999993</v>
      </c>
      <c r="AA53" s="112">
        <v>25.8</v>
      </c>
      <c r="AB53" s="112">
        <f>SUM(AB11:AB48)</f>
        <v>1</v>
      </c>
      <c r="AC53" s="112">
        <f>AC10+AC17+AC30+AC46+AC47+AC48</f>
        <v>104043.09999999999</v>
      </c>
    </row>
    <row r="54" spans="2:29" ht="18.75">
      <c r="B54" s="26"/>
      <c r="C54" s="63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  <row r="55" spans="17:29" ht="18.75">
      <c r="Q55" s="115"/>
      <c r="W55" s="115"/>
      <c r="AC55" s="115" t="b">
        <f>Z53+AA53=AC53</f>
        <v>1</v>
      </c>
    </row>
    <row r="58" spans="13:17" ht="23.25">
      <c r="M58" s="88"/>
      <c r="N58" s="88"/>
      <c r="O58" s="88"/>
      <c r="Q58" s="147"/>
    </row>
    <row r="59" spans="13:15" ht="15">
      <c r="M59" s="89"/>
      <c r="N59" s="89"/>
      <c r="O59" s="89"/>
    </row>
    <row r="61" spans="17:21" ht="28.5">
      <c r="Q61" s="148"/>
      <c r="U61" s="146"/>
    </row>
  </sheetData>
  <sheetProtection/>
  <mergeCells count="42">
    <mergeCell ref="G46:G47"/>
    <mergeCell ref="H46:H47"/>
    <mergeCell ref="J46:J47"/>
    <mergeCell ref="K46:K47"/>
    <mergeCell ref="A46:A47"/>
    <mergeCell ref="B46:B47"/>
    <mergeCell ref="C46:C47"/>
    <mergeCell ref="D46:D47"/>
    <mergeCell ref="E46:E47"/>
    <mergeCell ref="F46:F47"/>
    <mergeCell ref="X7:X8"/>
    <mergeCell ref="Y7:Y8"/>
    <mergeCell ref="Z7:Z8"/>
    <mergeCell ref="AA7:AA8"/>
    <mergeCell ref="AB7:AB8"/>
    <mergeCell ref="AC7:AC8"/>
    <mergeCell ref="R7:R8"/>
    <mergeCell ref="S7:S8"/>
    <mergeCell ref="T7:T8"/>
    <mergeCell ref="U7:U8"/>
    <mergeCell ref="V7:V8"/>
    <mergeCell ref="W7:W8"/>
    <mergeCell ref="A7:A8"/>
    <mergeCell ref="B7:B8"/>
    <mergeCell ref="C7:F7"/>
    <mergeCell ref="G7:H7"/>
    <mergeCell ref="I7:K8"/>
    <mergeCell ref="Q7:Q8"/>
    <mergeCell ref="L7:L8"/>
    <mergeCell ref="M7:M8"/>
    <mergeCell ref="N7:N8"/>
    <mergeCell ref="O7:O8"/>
    <mergeCell ref="A53:K53"/>
    <mergeCell ref="P7:P8"/>
    <mergeCell ref="J9:K9"/>
    <mergeCell ref="AA2:AC2"/>
    <mergeCell ref="AA1:AC1"/>
    <mergeCell ref="B3:AC3"/>
    <mergeCell ref="B4:AC4"/>
    <mergeCell ref="B5:AC5"/>
    <mergeCell ref="R2:T2"/>
    <mergeCell ref="B2:O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Новотеева Асея Капаровна</cp:lastModifiedBy>
  <cp:lastPrinted>2022-12-17T07:20:07Z</cp:lastPrinted>
  <dcterms:created xsi:type="dcterms:W3CDTF">2015-07-31T12:23:35Z</dcterms:created>
  <dcterms:modified xsi:type="dcterms:W3CDTF">2022-12-17T08:35:18Z</dcterms:modified>
  <cp:category/>
  <cp:version/>
  <cp:contentType/>
  <cp:contentStatus/>
</cp:coreProperties>
</file>